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PV Technology</t>
        </is>
      </c>
      <c r="C1" t="inlineStr">
        <is>
          <t>Eg (eV)</t>
        </is>
      </c>
      <c r="D1" t="inlineStr">
        <is>
          <t>0 h PCE (%)</t>
        </is>
      </c>
      <c r="E1" t="inlineStr">
        <is>
          <t>200 h PCE (%)</t>
        </is>
      </c>
      <c r="F1" t="inlineStr">
        <is>
          <t>1000 h PCE (%)</t>
        </is>
      </c>
      <c r="G1" t="inlineStr">
        <is>
          <t>E200 (Wh/cm²)</t>
        </is>
      </c>
      <c r="H1" t="inlineStr">
        <is>
          <t>E1000 (Wh/cm²)</t>
        </is>
      </c>
      <c r="I1" t="inlineStr">
        <is>
          <t>T95 (h)</t>
        </is>
      </c>
      <c r="J1" t="inlineStr">
        <is>
          <t>Absorber</t>
        </is>
      </c>
      <c r="K1" t="inlineStr">
        <is>
          <t>comments</t>
        </is>
      </c>
      <c r="L1" t="inlineStr">
        <is>
          <t>certified</t>
        </is>
      </c>
      <c r="M1" t="inlineStr">
        <is>
          <t>Reference</t>
        </is>
      </c>
      <c r="N1" t="inlineStr">
        <is>
          <t>Notable exception a</t>
        </is>
      </c>
      <c r="O1" t="inlineStr">
        <is>
          <t>Notable exception b</t>
        </is>
      </c>
      <c r="P1" t="inlineStr">
        <is>
          <t>Notable exception c</t>
        </is>
      </c>
      <c r="Q1" t="inlineStr">
        <is>
          <t>Notable exception d</t>
        </is>
      </c>
    </row>
    <row r="2">
      <c r="A2" s="1" t="n">
        <v>2181</v>
      </c>
      <c r="B2" t="inlineStr">
        <is>
          <t>Antimony triselenide</t>
        </is>
      </c>
      <c r="C2" t="n">
        <v>1.53</v>
      </c>
      <c r="J2" t="inlineStr">
        <is>
          <t>Sb2(S,Se)3</t>
        </is>
      </c>
      <c r="K2" t="inlineStr">
        <is>
          <t>AM1.5G, Air, 25°C, 60% RH, MPP tracking, no UV filter, no encapsulation</t>
        </is>
      </c>
      <c r="L2" s="2" t="b">
        <v>1</v>
      </c>
      <c r="M2">
        <f>HYPERLINK("https://doi.org/10.1038/s41467-025-67334-y","Gong (2026)")</f>
        <v/>
      </c>
      <c r="N2" s="2" t="b">
        <v>0</v>
      </c>
      <c r="O2" s="2" t="b">
        <v>0</v>
      </c>
      <c r="P2" s="2" t="b">
        <v>0</v>
      </c>
      <c r="Q2" s="2" t="b">
        <v>0</v>
      </c>
    </row>
    <row r="3">
      <c r="A3" s="1" t="n">
        <v>1860</v>
      </c>
      <c r="B3" t="inlineStr">
        <is>
          <t>Kesterite</t>
        </is>
      </c>
      <c r="C3" t="n">
        <v>1.1</v>
      </c>
      <c r="E3" s="2" t="n">
        <v>14.9</v>
      </c>
      <c r="F3" s="2" t="n">
        <v>14.44</v>
      </c>
      <c r="G3" s="2" t="n">
        <v>2.97</v>
      </c>
      <c r="H3" s="2" t="n">
        <v>14.61</v>
      </c>
      <c r="J3" t="inlineStr">
        <is>
          <t>CZTSSe</t>
        </is>
      </c>
      <c r="K3" t="inlineStr">
        <is>
          <t>AM1.5G, N2, 25°C, 0% RH, MPP tracking, no UV filter, no encapsulation</t>
        </is>
      </c>
      <c r="L3" s="2" t="b">
        <v>0</v>
      </c>
      <c r="M3">
        <f>HYPERLINK("https://doi.org/10.1002/aenm.202504071","Jian (2025)")</f>
        <v/>
      </c>
      <c r="N3" s="2" t="b">
        <v>0</v>
      </c>
      <c r="O3" s="2" t="b">
        <v>0</v>
      </c>
      <c r="P3" s="2" t="b">
        <v>0</v>
      </c>
      <c r="Q3" s="2" t="b">
        <v>0</v>
      </c>
    </row>
    <row r="4">
      <c r="A4" s="1" t="n">
        <v>1926</v>
      </c>
      <c r="B4" t="inlineStr">
        <is>
          <t>Organic</t>
        </is>
      </c>
      <c r="C4" t="n">
        <v>1.39</v>
      </c>
      <c r="E4" s="2" t="n">
        <v>17.27</v>
      </c>
      <c r="G4" s="2" t="n">
        <v>3.53</v>
      </c>
      <c r="I4" s="2" t="n">
        <v>149</v>
      </c>
      <c r="J4" t="inlineStr">
        <is>
          <t xml:space="preserve">D18/BTP-eC9:L8-BO </t>
        </is>
      </c>
      <c r="K4" t="inlineStr">
        <is>
          <t>AM1.5G, N2, 25°C, 0% RH, MPP tracking, no UV filter, no encapsulation</t>
        </is>
      </c>
      <c r="L4" s="2" t="b">
        <v>1</v>
      </c>
      <c r="M4">
        <f>HYPERLINK("https://doi.org/10.1002/adma.202514047","Cao (2026)")</f>
        <v/>
      </c>
      <c r="N4" s="2" t="b">
        <v>0</v>
      </c>
      <c r="O4" s="2" t="b">
        <v>0</v>
      </c>
      <c r="P4" s="2" t="b">
        <v>0</v>
      </c>
      <c r="Q4" s="2" t="b">
        <v>0</v>
      </c>
    </row>
    <row r="5">
      <c r="A5" s="1" t="n">
        <v>2068</v>
      </c>
      <c r="B5" t="inlineStr">
        <is>
          <t>Organic</t>
        </is>
      </c>
      <c r="C5" t="n">
        <v>1.39</v>
      </c>
      <c r="E5" s="2" t="n">
        <v>9.949999999999999</v>
      </c>
      <c r="F5" s="2" t="n">
        <v>9.33</v>
      </c>
      <c r="G5" s="2" t="n">
        <v>2.02</v>
      </c>
      <c r="H5" s="2" t="n">
        <v>9.75</v>
      </c>
      <c r="I5" s="2" t="n">
        <v>584</v>
      </c>
      <c r="J5" t="inlineStr">
        <is>
          <t>PM6:Y6-C12:PC61BM</t>
        </is>
      </c>
      <c r="K5" t="inlineStr">
        <is>
          <t>AM1.5G, N2, 25°C, 0% RH, MPP tracking, UV filter, no encapsulation</t>
        </is>
      </c>
      <c r="L5" s="2" t="b">
        <v>0</v>
      </c>
      <c r="M5">
        <f>HYPERLINK("https://doi.org/10.1016/j.joule.2026.102398","Basu (2026)")</f>
        <v/>
      </c>
      <c r="N5" s="2" t="b">
        <v>0</v>
      </c>
      <c r="O5" s="2" t="b">
        <v>0</v>
      </c>
      <c r="P5" s="2" t="b">
        <v>0</v>
      </c>
      <c r="Q5" s="2" t="b">
        <v>0</v>
      </c>
    </row>
    <row r="6">
      <c r="A6" s="1" t="n">
        <v>2155</v>
      </c>
      <c r="B6" t="inlineStr">
        <is>
          <t>Organic</t>
        </is>
      </c>
      <c r="C6" t="n">
        <v>1.41</v>
      </c>
      <c r="E6" s="2" t="n">
        <v>18.61</v>
      </c>
      <c r="F6" s="2" t="n">
        <v>17.97</v>
      </c>
      <c r="G6" s="2" t="n">
        <v>3.71</v>
      </c>
      <c r="H6" s="2" t="n">
        <v>18.34</v>
      </c>
      <c r="I6" s="2" t="n">
        <v>248</v>
      </c>
      <c r="J6" t="inlineStr">
        <is>
          <t>PM6:L8-BO:L8-BO-X</t>
        </is>
      </c>
      <c r="K6" t="inlineStr">
        <is>
          <t>AM1.5G, N2, 40°C, 0% RH, MPP tracking, no UV filter, no encapsulation</t>
        </is>
      </c>
      <c r="L6" s="2" t="b">
        <v>0</v>
      </c>
      <c r="M6">
        <f>HYPERLINK("https://doi.org/10.1002/aenm.70986","Yin (2026)")</f>
        <v/>
      </c>
      <c r="N6" s="2" t="b">
        <v>0</v>
      </c>
      <c r="O6" s="2" t="b">
        <v>0</v>
      </c>
      <c r="P6" s="2" t="b">
        <v>0</v>
      </c>
      <c r="Q6" s="2" t="b">
        <v>0</v>
      </c>
    </row>
    <row r="7">
      <c r="A7" s="1" t="n">
        <v>1949</v>
      </c>
      <c r="B7" t="inlineStr">
        <is>
          <t>Organic</t>
        </is>
      </c>
      <c r="C7" t="n">
        <v>1.42</v>
      </c>
      <c r="E7" s="2" t="n">
        <v>18.78</v>
      </c>
      <c r="F7" s="2" t="n">
        <v>17.67</v>
      </c>
      <c r="G7" s="2" t="n">
        <v>3.78</v>
      </c>
      <c r="H7" s="2" t="n">
        <v>18.5</v>
      </c>
      <c r="I7" s="2" t="n">
        <v>697</v>
      </c>
      <c r="J7" t="inlineStr">
        <is>
          <t>D18:eC9-4F:T10</t>
        </is>
      </c>
      <c r="K7" t="inlineStr">
        <is>
          <t>AM1.5G, N2, 25°C, 0% RH, MPP tracking, no UV filter, encapsulation</t>
        </is>
      </c>
      <c r="L7" s="2" t="b">
        <v>0</v>
      </c>
      <c r="M7">
        <f>HYPERLINK("https://doi.org/10.1002/adma.202517576","Gao (2026)")</f>
        <v/>
      </c>
      <c r="N7" s="2" t="b">
        <v>0</v>
      </c>
      <c r="O7" s="2" t="b">
        <v>0</v>
      </c>
      <c r="P7" s="2" t="b">
        <v>0</v>
      </c>
      <c r="Q7" s="2" t="b">
        <v>0</v>
      </c>
    </row>
    <row r="8">
      <c r="A8" s="1" t="n">
        <v>2117</v>
      </c>
      <c r="B8" t="inlineStr">
        <is>
          <t>Organic</t>
        </is>
      </c>
      <c r="C8" t="n">
        <v>1.43</v>
      </c>
      <c r="E8" s="2" t="n">
        <v>17.8</v>
      </c>
      <c r="F8" s="2" t="n">
        <v>16.83</v>
      </c>
      <c r="I8" s="2" t="n">
        <v>17</v>
      </c>
      <c r="J8" t="inlineStr">
        <is>
          <t>NO2Q-2Cl:D18</t>
        </is>
      </c>
      <c r="K8" t="inlineStr">
        <is>
          <t>AM1.5G, N2, 20°C, 0% RH, Open circuit, no UV filter, no encapsulation</t>
        </is>
      </c>
      <c r="L8" s="2" t="b">
        <v>0</v>
      </c>
      <c r="M8">
        <f>HYPERLINK("https://doi.org/10.1002/adfm.75686","Li (2026)")</f>
        <v/>
      </c>
      <c r="N8" s="2" t="b">
        <v>0</v>
      </c>
      <c r="O8" s="2" t="b">
        <v>0</v>
      </c>
      <c r="P8" s="2" t="b">
        <v>0</v>
      </c>
      <c r="Q8" s="2" t="b">
        <v>0</v>
      </c>
    </row>
    <row r="9">
      <c r="A9" s="1" t="n">
        <v>1951</v>
      </c>
      <c r="B9" t="inlineStr">
        <is>
          <t>Organic</t>
        </is>
      </c>
      <c r="C9" t="n">
        <v>1.45</v>
      </c>
      <c r="E9" s="2" t="n">
        <v>14.7</v>
      </c>
      <c r="F9" s="2" t="n">
        <v>13.43</v>
      </c>
      <c r="G9" s="2" t="n">
        <v>3.05</v>
      </c>
      <c r="H9" s="2" t="n">
        <v>14.2</v>
      </c>
      <c r="I9" s="2" t="n">
        <v>7</v>
      </c>
      <c r="J9" t="inlineStr">
        <is>
          <t>PM6:L8-BO</t>
        </is>
      </c>
      <c r="K9" t="inlineStr">
        <is>
          <t>AM1.5G, N2, 70°C, 0% RH, MPP tracking, no UV filter, no encapsulation</t>
        </is>
      </c>
      <c r="L9" s="2" t="b">
        <v>0</v>
      </c>
      <c r="M9">
        <f>HYPERLINK("https://doi.org/10.1002/aenm.202505276","Zhang (2026)")</f>
        <v/>
      </c>
      <c r="N9" s="2" t="b">
        <v>0</v>
      </c>
      <c r="O9" s="2" t="b">
        <v>0</v>
      </c>
      <c r="P9" s="2" t="b">
        <v>0</v>
      </c>
      <c r="Q9" s="2" t="b">
        <v>0</v>
      </c>
    </row>
    <row r="10">
      <c r="A10" s="1" t="n">
        <v>2087</v>
      </c>
      <c r="B10" t="inlineStr">
        <is>
          <t>Organic</t>
        </is>
      </c>
      <c r="C10" t="n">
        <v>1.45</v>
      </c>
      <c r="E10" s="2" t="n">
        <v>15.21</v>
      </c>
      <c r="G10" s="2" t="n">
        <v>3.36</v>
      </c>
      <c r="I10" s="2" t="n">
        <v>61</v>
      </c>
      <c r="J10" t="inlineStr">
        <is>
          <t>D18-L8BO-VIC</t>
        </is>
      </c>
      <c r="K10" t="inlineStr">
        <is>
          <t>AM1.5G, N2, 25°C, 0% RH, MPP tracking, no UV filter, encapsulation</t>
        </is>
      </c>
      <c r="L10" s="2" t="b">
        <v>0</v>
      </c>
      <c r="M10">
        <f>HYPERLINK("https://doi.org/10.1038/s41467-026-70579-w","Wang (2026)")</f>
        <v/>
      </c>
      <c r="N10" s="2" t="b">
        <v>0</v>
      </c>
      <c r="O10" s="2" t="b">
        <v>0</v>
      </c>
      <c r="P10" s="2" t="b">
        <v>0</v>
      </c>
      <c r="Q10" s="2" t="b">
        <v>0</v>
      </c>
    </row>
    <row r="11">
      <c r="A11" s="1" t="n">
        <v>2002</v>
      </c>
      <c r="B11" t="inlineStr">
        <is>
          <t>Organic</t>
        </is>
      </c>
      <c r="C11" t="n">
        <v>1.46</v>
      </c>
      <c r="E11" s="2" t="n">
        <v>0.91</v>
      </c>
      <c r="G11" s="2" t="n">
        <v>0.19</v>
      </c>
      <c r="I11" s="2" t="n">
        <v>107</v>
      </c>
      <c r="J11" t="inlineStr">
        <is>
          <t>PM6 : L8-BO : L8-BO-F</t>
        </is>
      </c>
      <c r="K11" t="inlineStr">
        <is>
          <t>AM1.5G, Air, 25°C, 0% RH, MPP tracking, no UV filter, encapsulation</t>
        </is>
      </c>
      <c r="L11" s="2" t="b">
        <v>0</v>
      </c>
      <c r="M11">
        <f>HYPERLINK("https://doi.org/10.1002/adma.202520162","Song (2026)")</f>
        <v/>
      </c>
      <c r="N11" s="2" t="b">
        <v>0</v>
      </c>
      <c r="O11" s="2" t="b">
        <v>0</v>
      </c>
      <c r="P11" s="2" t="b">
        <v>0</v>
      </c>
      <c r="Q11" s="2" t="b">
        <v>0</v>
      </c>
    </row>
    <row r="12">
      <c r="A12" s="1" t="n">
        <v>2041</v>
      </c>
      <c r="B12" t="inlineStr">
        <is>
          <t>Perovskite</t>
        </is>
      </c>
      <c r="C12" t="n">
        <v>1.27</v>
      </c>
      <c r="E12" s="2" t="n">
        <v>21.35</v>
      </c>
      <c r="G12" s="2" t="n">
        <v>4.52</v>
      </c>
      <c r="I12" s="2" t="n">
        <v>201</v>
      </c>
      <c r="J12" t="inlineStr">
        <is>
          <t>Perovskite</t>
        </is>
      </c>
      <c r="K12" t="inlineStr">
        <is>
          <t>AM1.5G, N2, 85°C, 0% RH, MPP tracking, no UV filter, no encapsulation</t>
        </is>
      </c>
      <c r="L12" s="2" t="b">
        <v>0</v>
      </c>
      <c r="M12">
        <f>HYPERLINK("https://doi.org/10.1038/s41467-025-65445-0","Yuan (2026)")</f>
        <v/>
      </c>
      <c r="N12" s="2" t="b">
        <v>0</v>
      </c>
      <c r="O12" s="2" t="b">
        <v>0</v>
      </c>
      <c r="P12" s="2" t="b">
        <v>0</v>
      </c>
      <c r="Q12" s="2" t="b">
        <v>0</v>
      </c>
    </row>
    <row r="13">
      <c r="A13" s="1" t="n">
        <v>2160</v>
      </c>
      <c r="B13" t="inlineStr">
        <is>
          <t>Perovskite</t>
        </is>
      </c>
      <c r="C13" t="n">
        <v>1.43</v>
      </c>
      <c r="E13" s="2" t="n">
        <v>26.2</v>
      </c>
      <c r="F13" s="2" t="n">
        <v>25.91</v>
      </c>
      <c r="G13" s="2" t="n">
        <v>5.19</v>
      </c>
      <c r="H13" s="2" t="n">
        <v>25.99</v>
      </c>
      <c r="J13" t="inlineStr">
        <is>
          <t>Cs0.05FA0.87MA0.08PbI2.85Br0.15/PM1:Y7:PC61BM</t>
        </is>
      </c>
      <c r="K13" t="inlineStr">
        <is>
          <t>AM1.5G, Air, 25°C, 85% RH, MPP tracking, no UV filter, no encapsulation</t>
        </is>
      </c>
      <c r="L13" s="2" t="b">
        <v>1</v>
      </c>
      <c r="M13">
        <f>HYPERLINK("https://doi.org/10.1038/s41560-026-02071-0","Lee (2026)")</f>
        <v/>
      </c>
      <c r="N13" s="2" t="b">
        <v>0</v>
      </c>
      <c r="O13" s="2" t="b">
        <v>0</v>
      </c>
      <c r="P13" s="2" t="b">
        <v>0</v>
      </c>
      <c r="Q13" s="2" t="b">
        <v>0</v>
      </c>
    </row>
    <row r="14">
      <c r="A14" s="1" t="n">
        <v>1901</v>
      </c>
      <c r="B14" t="inlineStr">
        <is>
          <t>Perovskite</t>
        </is>
      </c>
      <c r="C14" t="n">
        <v>1.45</v>
      </c>
      <c r="E14" s="2" t="n">
        <v>17.89</v>
      </c>
      <c r="F14" s="2" t="n">
        <v>17.15</v>
      </c>
      <c r="G14" s="2" t="n">
        <v>3.58</v>
      </c>
      <c r="H14" s="2" t="n">
        <v>17.52</v>
      </c>
      <c r="I14" s="2" t="n">
        <v>1280</v>
      </c>
      <c r="J14" t="inlineStr">
        <is>
          <t>FA0.9PEA0.1SnI3</t>
        </is>
      </c>
      <c r="K14" t="inlineStr">
        <is>
          <t>AM1.5G, Air, 25°C, 0% RH, MPP tracking, no UV filter, encapsulation</t>
        </is>
      </c>
      <c r="L14" s="2" t="b">
        <v>1</v>
      </c>
      <c r="M14">
        <f>HYPERLINK("https://doi.org/10.1038/s41586-025-09724-2","Li (2025)")</f>
        <v/>
      </c>
      <c r="N14" s="2" t="b">
        <v>0</v>
      </c>
      <c r="O14" s="2" t="b">
        <v>0</v>
      </c>
      <c r="P14" s="2" t="b">
        <v>0</v>
      </c>
      <c r="Q14" s="2" t="b">
        <v>0</v>
      </c>
    </row>
    <row r="15">
      <c r="A15" s="1" t="n">
        <v>1928</v>
      </c>
      <c r="B15" t="inlineStr">
        <is>
          <t>Perovskite</t>
        </is>
      </c>
      <c r="C15" t="n">
        <v>1.52</v>
      </c>
      <c r="E15" s="2" t="n">
        <v>19.83</v>
      </c>
      <c r="G15" s="2" t="n">
        <v>4.08</v>
      </c>
      <c r="I15" s="2" t="n">
        <v>121</v>
      </c>
      <c r="J15" t="inlineStr">
        <is>
          <t>FAPbI3</t>
        </is>
      </c>
      <c r="K15" t="inlineStr">
        <is>
          <t>White LED, N2, 65°C, 0% RH, MPP tracking, no UV filter, encapsulation</t>
        </is>
      </c>
      <c r="L15" s="2" t="b">
        <v>0</v>
      </c>
      <c r="M15">
        <f>HYPERLINK("https://doi.org/10.1002/adma.202513151","Liao (2026)")</f>
        <v/>
      </c>
      <c r="N15" s="2" t="b">
        <v>0</v>
      </c>
      <c r="O15" s="2" t="b">
        <v>0</v>
      </c>
      <c r="P15" s="2" t="b">
        <v>0</v>
      </c>
      <c r="Q15" s="2" t="b">
        <v>0</v>
      </c>
    </row>
    <row r="16">
      <c r="A16" s="1" t="n">
        <v>2003</v>
      </c>
      <c r="B16" t="inlineStr">
        <is>
          <t>Perovskite</t>
        </is>
      </c>
      <c r="C16" t="n">
        <v>1.52</v>
      </c>
      <c r="E16" s="2" t="n">
        <v>24</v>
      </c>
      <c r="F16" s="2" t="n">
        <v>23.9</v>
      </c>
      <c r="G16" s="2" t="n">
        <v>4.79</v>
      </c>
      <c r="H16" s="2" t="n">
        <v>23.91</v>
      </c>
      <c r="J16" t="inlineStr">
        <is>
          <t>FAPbI3</t>
        </is>
      </c>
      <c r="K16" t="inlineStr">
        <is>
          <t>AM1.5G, Air, 85°C, 60% RH, MPP tracking, no UV filter, encapsulation</t>
        </is>
      </c>
      <c r="L16" s="2" t="b">
        <v>1</v>
      </c>
      <c r="M16">
        <f>HYPERLINK("https://doi.org/10.1126/science.aea8228","Hu (2026)")</f>
        <v/>
      </c>
      <c r="N16" s="2" t="b">
        <v>0</v>
      </c>
      <c r="O16" s="2" t="b">
        <v>0</v>
      </c>
      <c r="P16" s="2" t="b">
        <v>0</v>
      </c>
      <c r="Q16" s="2" t="b">
        <v>0</v>
      </c>
    </row>
    <row r="17">
      <c r="A17" s="1" t="n">
        <v>2056</v>
      </c>
      <c r="B17" t="inlineStr">
        <is>
          <t>Perovskite</t>
        </is>
      </c>
      <c r="C17" t="n">
        <v>1.52</v>
      </c>
      <c r="E17" s="2" t="n">
        <v>25.26</v>
      </c>
      <c r="F17" s="2" t="n">
        <v>25.07</v>
      </c>
      <c r="G17" s="2" t="n">
        <v>5</v>
      </c>
      <c r="H17" s="2" t="n">
        <v>25.11</v>
      </c>
      <c r="I17" s="2" t="n">
        <v>1151</v>
      </c>
      <c r="J17" t="inlineStr">
        <is>
          <t>FAPbI3-based perovskite</t>
        </is>
      </c>
      <c r="K17" t="inlineStr">
        <is>
          <t>AM1.5G, Air, 65°C, 0% RH, MPP tracking, no UV filter, no encapsulation</t>
        </is>
      </c>
      <c r="L17" s="2" t="b">
        <v>1</v>
      </c>
      <c r="M17">
        <f>HYPERLINK("https://doi.org/10.1038/s41560-026-02024-7","Li (2026)")</f>
        <v/>
      </c>
      <c r="N17" s="2" t="b">
        <v>0</v>
      </c>
      <c r="O17" s="2" t="b">
        <v>0</v>
      </c>
      <c r="P17" s="2" t="b">
        <v>0</v>
      </c>
      <c r="Q17" s="2" t="b">
        <v>0</v>
      </c>
    </row>
    <row r="18">
      <c r="A18" s="1" t="n">
        <v>2057</v>
      </c>
      <c r="B18" t="inlineStr">
        <is>
          <t>Perovskite</t>
        </is>
      </c>
      <c r="C18" t="n">
        <v>1.52</v>
      </c>
      <c r="E18" s="2" t="n">
        <v>25.79</v>
      </c>
      <c r="F18" s="2" t="n">
        <v>24.91</v>
      </c>
      <c r="G18" s="2" t="n">
        <v>5.14</v>
      </c>
      <c r="H18" s="2" t="n">
        <v>25.41</v>
      </c>
      <c r="J18" t="inlineStr">
        <is>
          <t>FAPbI3-based perovskite</t>
        </is>
      </c>
      <c r="K18" t="inlineStr">
        <is>
          <t>AM1.5G, Air, 25°C, 0% RH, MPP tracking, no UV filter, encapsulation</t>
        </is>
      </c>
      <c r="L18" s="2" t="b">
        <v>1</v>
      </c>
      <c r="M18">
        <f>HYPERLINK("https://doi.org/10.1038/s41560-026-02027-4","Lee (2026)")</f>
        <v/>
      </c>
      <c r="N18" s="2" t="b">
        <v>0</v>
      </c>
      <c r="O18" s="2" t="b">
        <v>0</v>
      </c>
      <c r="P18" s="2" t="b">
        <v>0</v>
      </c>
      <c r="Q18" s="2" t="b">
        <v>0</v>
      </c>
    </row>
    <row r="19">
      <c r="A19" s="1" t="n">
        <v>1845</v>
      </c>
      <c r="B19" t="inlineStr">
        <is>
          <t>Perovskite</t>
        </is>
      </c>
      <c r="C19" t="n">
        <v>1.53</v>
      </c>
      <c r="E19" s="2" t="n">
        <v>23.68</v>
      </c>
      <c r="F19" s="2" t="n">
        <v>23.28</v>
      </c>
      <c r="G19" s="2" t="n">
        <v>4.71</v>
      </c>
      <c r="H19" s="2" t="n">
        <v>23.51</v>
      </c>
      <c r="J19" t="inlineStr">
        <is>
          <t>FA0.95Cs0.05PbI3</t>
        </is>
      </c>
      <c r="K19" t="inlineStr">
        <is>
          <t>AM1.5G, N2, 45°C, 0% RH, MPP tracking, no UV filter, no encapsulation</t>
        </is>
      </c>
      <c r="L19" s="2" t="b">
        <v>0</v>
      </c>
      <c r="M19">
        <f>HYPERLINK("https://doi.org/10.1016/j.joule.2025.102105","Wang (2025)")</f>
        <v/>
      </c>
      <c r="N19" s="2" t="b">
        <v>0</v>
      </c>
      <c r="O19" s="2" t="b">
        <v>0</v>
      </c>
      <c r="P19" s="2" t="b">
        <v>0</v>
      </c>
      <c r="Q19" s="2" t="b">
        <v>0</v>
      </c>
    </row>
    <row r="20">
      <c r="A20" s="1" t="n">
        <v>1861</v>
      </c>
      <c r="B20" t="inlineStr">
        <is>
          <t>Perovskite</t>
        </is>
      </c>
      <c r="C20" t="n">
        <v>1.53</v>
      </c>
      <c r="E20" s="2" t="n">
        <v>24.52</v>
      </c>
      <c r="F20" s="2" t="n">
        <v>22.92</v>
      </c>
      <c r="G20" s="2" t="n">
        <v>4.91</v>
      </c>
      <c r="H20" s="2" t="n">
        <v>23.86</v>
      </c>
      <c r="I20" s="2" t="n">
        <v>898</v>
      </c>
      <c r="J20" t="inlineStr">
        <is>
          <t>FA0.85MA0.1Cs0.05PbI3</t>
        </is>
      </c>
      <c r="K20" t="inlineStr">
        <is>
          <t>AM1.5G, N2, 65°C, 0% RH, MPP tracking, no UV filter, no encapsulation</t>
        </is>
      </c>
      <c r="L20" s="2" t="b">
        <v>1</v>
      </c>
      <c r="M20">
        <f>HYPERLINK("https://doi.org/10.1002/adma.202514273","Gao (2026)")</f>
        <v/>
      </c>
      <c r="N20" s="2" t="b">
        <v>0</v>
      </c>
      <c r="O20" s="2" t="b">
        <v>0</v>
      </c>
      <c r="P20" s="2" t="b">
        <v>0</v>
      </c>
      <c r="Q20" s="2" t="b">
        <v>0</v>
      </c>
    </row>
    <row r="21">
      <c r="A21" s="1" t="n">
        <v>1921</v>
      </c>
      <c r="B21" t="inlineStr">
        <is>
          <t>Perovskite</t>
        </is>
      </c>
      <c r="C21" t="n">
        <v>1.53</v>
      </c>
      <c r="E21" s="2" t="n">
        <v>24.45</v>
      </c>
      <c r="F21" s="2" t="n">
        <v>22.6</v>
      </c>
      <c r="G21" s="2" t="n">
        <v>4.9</v>
      </c>
      <c r="H21" s="2" t="n">
        <v>23.68</v>
      </c>
      <c r="I21" s="2" t="n">
        <v>477</v>
      </c>
      <c r="J21" t="inlineStr">
        <is>
          <t>FAPbI3</t>
        </is>
      </c>
      <c r="K21" t="inlineStr">
        <is>
          <t>White LED, Air, 25°C, 35% RH, MPP tracking, no UV filter, encapsulation</t>
        </is>
      </c>
      <c r="L21" s="2" t="b">
        <v>1</v>
      </c>
      <c r="M21">
        <f>HYPERLINK("https://doi.org/10.1002/aenm.202503780","Kim (2025)")</f>
        <v/>
      </c>
      <c r="N21" s="2" t="b">
        <v>0</v>
      </c>
      <c r="O21" s="2" t="b">
        <v>0</v>
      </c>
      <c r="P21" s="2" t="b">
        <v>0</v>
      </c>
      <c r="Q21" s="2" t="b">
        <v>0</v>
      </c>
    </row>
    <row r="22">
      <c r="A22" s="1" t="n">
        <v>1959</v>
      </c>
      <c r="B22" t="inlineStr">
        <is>
          <t>Perovskite</t>
        </is>
      </c>
      <c r="C22" t="n">
        <v>1.53</v>
      </c>
      <c r="E22" s="2" t="n">
        <v>27.32</v>
      </c>
      <c r="F22" s="2" t="n">
        <v>26.34</v>
      </c>
      <c r="G22" s="2" t="n">
        <v>5.23</v>
      </c>
      <c r="H22" s="2" t="n">
        <v>26.62</v>
      </c>
      <c r="J22" t="inlineStr">
        <is>
          <t>Cs0.05FA0.9MA0.05PbI3</t>
        </is>
      </c>
      <c r="K22" t="inlineStr">
        <is>
          <t>AM1.5G, Air, 25°C, 50% RH, MPP tracking, no UV filter, encapsulation</t>
        </is>
      </c>
      <c r="L22" s="2" t="b">
        <v>1</v>
      </c>
      <c r="M22">
        <f>HYPERLINK("https://doi.org/10.1038/s41566-025-01791-1","Li (2026)")</f>
        <v/>
      </c>
      <c r="N22" s="2" t="b">
        <v>0</v>
      </c>
      <c r="O22" s="2" t="b">
        <v>0</v>
      </c>
      <c r="P22" s="2" t="b">
        <v>0</v>
      </c>
      <c r="Q22" s="2" t="b">
        <v>0</v>
      </c>
    </row>
    <row r="23">
      <c r="A23" s="1" t="n">
        <v>1991</v>
      </c>
      <c r="B23" t="inlineStr">
        <is>
          <t>Perovskite</t>
        </is>
      </c>
      <c r="C23" t="n">
        <v>1.53</v>
      </c>
      <c r="E23" s="2" t="n">
        <v>26.21</v>
      </c>
      <c r="F23" s="2" t="n">
        <v>26</v>
      </c>
      <c r="G23" s="2" t="n">
        <v>5.25</v>
      </c>
      <c r="H23" s="2" t="n">
        <v>26.05</v>
      </c>
      <c r="J23" t="inlineStr">
        <is>
          <t>Perovskite</t>
        </is>
      </c>
      <c r="K23" t="inlineStr">
        <is>
          <t>AM1.5G, Air, 25°C, 0% RH, MPP tracking, no UV filter, encapsulation</t>
        </is>
      </c>
      <c r="L23" s="2" t="b">
        <v>1</v>
      </c>
      <c r="M23">
        <f>HYPERLINK("https://doi.org/10.1039/d5ee02667a","Yan (2025)")</f>
        <v/>
      </c>
      <c r="N23" s="2" t="b">
        <v>0</v>
      </c>
      <c r="O23" s="2" t="b">
        <v>0</v>
      </c>
      <c r="P23" s="2" t="b">
        <v>0</v>
      </c>
      <c r="Q23" s="2" t="b">
        <v>0</v>
      </c>
    </row>
    <row r="24">
      <c r="A24" s="1" t="n">
        <v>2013</v>
      </c>
      <c r="B24" t="inlineStr">
        <is>
          <t>Perovskite</t>
        </is>
      </c>
      <c r="C24" t="n">
        <v>1.53</v>
      </c>
      <c r="E24" s="2" t="n">
        <v>25.46</v>
      </c>
      <c r="G24" s="2" t="n">
        <v>5.13</v>
      </c>
      <c r="I24" s="2" t="n">
        <v>390</v>
      </c>
      <c r="J24" t="inlineStr">
        <is>
          <t>Perovskite</t>
        </is>
      </c>
      <c r="K24" t="inlineStr">
        <is>
          <t>AM1.5G, N2, 25°C, 0% RH, MPP tracking, no UV filter, no encapsulation</t>
        </is>
      </c>
      <c r="L24" s="2" t="b">
        <v>0</v>
      </c>
      <c r="M24">
        <f>HYPERLINK("https://doi.org/10.1002/adma.202518406","Li (2026)")</f>
        <v/>
      </c>
      <c r="N24" s="2" t="b">
        <v>0</v>
      </c>
      <c r="O24" s="2" t="b">
        <v>0</v>
      </c>
      <c r="P24" s="2" t="b">
        <v>0</v>
      </c>
      <c r="Q24" s="2" t="b">
        <v>0</v>
      </c>
    </row>
    <row r="25">
      <c r="A25" s="1" t="n">
        <v>2055</v>
      </c>
      <c r="B25" t="inlineStr">
        <is>
          <t>Perovskite</t>
        </is>
      </c>
      <c r="C25" t="n">
        <v>1.53</v>
      </c>
      <c r="E25" s="2" t="n">
        <v>26.19</v>
      </c>
      <c r="F25" s="2" t="n">
        <v>25.46</v>
      </c>
      <c r="G25" s="2" t="n">
        <v>5.3</v>
      </c>
      <c r="H25" s="2" t="n">
        <v>25.84</v>
      </c>
      <c r="I25" s="2" t="n">
        <v>674</v>
      </c>
      <c r="J25" t="inlineStr">
        <is>
          <t>Cs/MA/FA lead iodide perovskite</t>
        </is>
      </c>
      <c r="K25" t="inlineStr">
        <is>
          <t>AM1.5G, N2, 65°C, 0% RH, MPP tracking, no UV filter, no encapsulation</t>
        </is>
      </c>
      <c r="L25" s="2" t="b">
        <v>1</v>
      </c>
      <c r="M25">
        <f>HYPERLINK("https://doi.org/10.1038/s41560-026-01993-z","Zhang (2026)")</f>
        <v/>
      </c>
      <c r="N25" s="2" t="b">
        <v>0</v>
      </c>
      <c r="O25" s="2" t="b">
        <v>0</v>
      </c>
      <c r="P25" s="2" t="b">
        <v>0</v>
      </c>
      <c r="Q25" s="2" t="b">
        <v>0</v>
      </c>
    </row>
    <row r="26">
      <c r="A26" s="1" t="n">
        <v>2058</v>
      </c>
      <c r="B26" t="inlineStr">
        <is>
          <t>Perovskite</t>
        </is>
      </c>
      <c r="C26" t="n">
        <v>1.53</v>
      </c>
      <c r="E26" s="2" t="n">
        <v>25.23</v>
      </c>
      <c r="F26" s="2" t="n">
        <v>21.49</v>
      </c>
      <c r="G26" s="2" t="n">
        <v>5.13</v>
      </c>
      <c r="H26" s="2" t="n">
        <v>23.66</v>
      </c>
      <c r="I26" s="2" t="n">
        <v>384</v>
      </c>
      <c r="J26" t="inlineStr">
        <is>
          <t>Cs0.05FA0.9MA0.05PbI3</t>
        </is>
      </c>
      <c r="K26" t="inlineStr">
        <is>
          <t>AM1.5G, Air, 65°C, 50% RH, MPP tracking, no UV filter, no encapsulation</t>
        </is>
      </c>
      <c r="L26" s="2" t="b">
        <v>1</v>
      </c>
      <c r="M26">
        <f>HYPERLINK("https://doi.org/10.1038/s41560-026-02025-6","Li (2026)")</f>
        <v/>
      </c>
      <c r="N26" s="2" t="b">
        <v>0</v>
      </c>
      <c r="O26" s="2" t="b">
        <v>0</v>
      </c>
      <c r="P26" s="2" t="b">
        <v>0</v>
      </c>
      <c r="Q26" s="2" t="b">
        <v>0</v>
      </c>
    </row>
    <row r="27">
      <c r="A27" s="1" t="n">
        <v>2164</v>
      </c>
      <c r="B27" t="inlineStr">
        <is>
          <t>Perovskite</t>
        </is>
      </c>
      <c r="C27" t="n">
        <v>1.53</v>
      </c>
      <c r="E27" s="2" t="n">
        <v>27.13</v>
      </c>
      <c r="F27" s="2" t="n">
        <v>25.39</v>
      </c>
      <c r="G27" s="2" t="n">
        <v>5.37</v>
      </c>
      <c r="H27" s="2" t="n">
        <v>26.49</v>
      </c>
      <c r="I27" s="2" t="n">
        <v>962</v>
      </c>
      <c r="J27" t="inlineStr">
        <is>
          <t>FAPbI3</t>
        </is>
      </c>
      <c r="K27" t="inlineStr">
        <is>
          <t>AM1.5G, Air, 85°C, 0% RH, MPP tracking, no UV filter, encapsulation</t>
        </is>
      </c>
      <c r="L27" s="2" t="b">
        <v>1</v>
      </c>
      <c r="M27">
        <f>HYPERLINK("https://doi.org/10.1126/science.aeb9953","Miao (2026)")</f>
        <v/>
      </c>
      <c r="N27" s="2" t="b">
        <v>0</v>
      </c>
      <c r="O27" s="2" t="b">
        <v>0</v>
      </c>
      <c r="P27" s="2" t="b">
        <v>0</v>
      </c>
      <c r="Q27" s="2" t="b">
        <v>0</v>
      </c>
    </row>
    <row r="28">
      <c r="A28" s="1" t="n">
        <v>1841</v>
      </c>
      <c r="B28" t="inlineStr">
        <is>
          <t>Perovskite</t>
        </is>
      </c>
      <c r="C28" t="n">
        <v>1.54</v>
      </c>
      <c r="E28" s="2" t="n">
        <v>23.95</v>
      </c>
      <c r="F28" s="2" t="n">
        <v>23.92</v>
      </c>
      <c r="G28" s="2" t="n">
        <v>4.73</v>
      </c>
      <c r="H28" s="2" t="n">
        <v>24.01</v>
      </c>
      <c r="J28" t="inlineStr">
        <is>
          <t>FAPbI3</t>
        </is>
      </c>
      <c r="K28" t="inlineStr">
        <is>
          <t>AM1.5G, N2, 41.85°C, 0% RH, MPP tracking, no UV filter, no encapsulation</t>
        </is>
      </c>
      <c r="L28" s="2" t="b">
        <v>1</v>
      </c>
      <c r="M28">
        <f>HYPERLINK("https://doi.org/10.1038/s41467-025-63777-5","Wang (2025)")</f>
        <v/>
      </c>
      <c r="N28" s="2" t="b">
        <v>0</v>
      </c>
      <c r="O28" s="2" t="b">
        <v>0</v>
      </c>
      <c r="P28" s="2" t="b">
        <v>0</v>
      </c>
      <c r="Q28" s="2" t="b">
        <v>0</v>
      </c>
    </row>
    <row r="29">
      <c r="A29" s="1" t="n">
        <v>1961</v>
      </c>
      <c r="B29" t="inlineStr">
        <is>
          <t>Perovskite</t>
        </is>
      </c>
      <c r="C29" t="n">
        <v>1.54</v>
      </c>
      <c r="E29" s="2" t="n">
        <v>21.87</v>
      </c>
      <c r="F29" s="2" t="n">
        <v>21.59</v>
      </c>
      <c r="G29" s="2" t="n">
        <v>4.06</v>
      </c>
      <c r="H29" s="2" t="n">
        <v>21.54</v>
      </c>
      <c r="I29" s="2" t="n">
        <v>41</v>
      </c>
      <c r="J29" t="inlineStr">
        <is>
          <t>FA0.9Cs0.07MA0.03Pb(I0.92Br0.08)3</t>
        </is>
      </c>
      <c r="K29" t="inlineStr">
        <is>
          <t>AM1.5G, N2, 25°C, 0% RH, MPP tracking, no UV filter, no encapsulation</t>
        </is>
      </c>
      <c r="L29" s="2" t="b">
        <v>1</v>
      </c>
      <c r="M29">
        <f>HYPERLINK("https://doi.org/10.1016/j.joule.2025.102217","Zhang (2025)")</f>
        <v/>
      </c>
      <c r="N29" s="2" t="b">
        <v>0</v>
      </c>
      <c r="O29" s="2" t="b">
        <v>0</v>
      </c>
      <c r="P29" s="2" t="b">
        <v>0</v>
      </c>
      <c r="Q29" s="2" t="b">
        <v>0</v>
      </c>
    </row>
    <row r="30">
      <c r="A30" s="1" t="n">
        <v>1984</v>
      </c>
      <c r="B30" t="inlineStr">
        <is>
          <t>Perovskite</t>
        </is>
      </c>
      <c r="C30" t="n">
        <v>1.54</v>
      </c>
      <c r="E30" s="2" t="n">
        <v>24.17</v>
      </c>
      <c r="F30" s="2" t="n">
        <v>21.78</v>
      </c>
      <c r="G30" s="2" t="n">
        <v>4.92</v>
      </c>
      <c r="H30" s="2" t="n">
        <v>23.18</v>
      </c>
      <c r="I30" s="2" t="n">
        <v>302</v>
      </c>
      <c r="J30" t="inlineStr">
        <is>
          <t>FA0.85MA0.1Cs0.05PbI3</t>
        </is>
      </c>
      <c r="K30" t="inlineStr">
        <is>
          <t>AM1.5G, N2, 25°C, 0% RH, MPP tracking, no UV filter, no encapsulation</t>
        </is>
      </c>
      <c r="L30" s="2" t="b">
        <v>1</v>
      </c>
      <c r="M30">
        <f>HYPERLINK("https://doi.org/10.1038/s41467-025-66224-7","Lan (2025)")</f>
        <v/>
      </c>
      <c r="N30" s="2" t="b">
        <v>0</v>
      </c>
      <c r="O30" s="2" t="b">
        <v>0</v>
      </c>
      <c r="P30" s="2" t="b">
        <v>0</v>
      </c>
      <c r="Q30" s="2" t="b">
        <v>0</v>
      </c>
    </row>
    <row r="31">
      <c r="A31" s="1" t="n">
        <v>2151</v>
      </c>
      <c r="B31" t="inlineStr">
        <is>
          <t>Perovskite</t>
        </is>
      </c>
      <c r="C31" t="n">
        <v>1.54</v>
      </c>
      <c r="E31" s="2" t="n">
        <v>23.93</v>
      </c>
      <c r="F31" s="2" t="n">
        <v>23.85</v>
      </c>
      <c r="G31" s="2" t="n">
        <v>4.76</v>
      </c>
      <c r="H31" s="2" t="n">
        <v>23.87</v>
      </c>
      <c r="J31" t="inlineStr">
        <is>
          <t>Cs0.1FA0.9PbI3</t>
        </is>
      </c>
      <c r="K31" t="inlineStr">
        <is>
          <t>AM1.5G, Air, 85°C, 50% RH, MPP tracking, no UV filter, encapsulation</t>
        </is>
      </c>
      <c r="L31" s="2" t="b">
        <v>1</v>
      </c>
      <c r="M31">
        <f>HYPERLINK("https://doi.org/10.1126/sciadv.aec0915","Liu (2026)")</f>
        <v/>
      </c>
      <c r="N31" s="2" t="b">
        <v>0</v>
      </c>
      <c r="O31" s="2" t="b">
        <v>0</v>
      </c>
      <c r="P31" s="2" t="b">
        <v>0</v>
      </c>
      <c r="Q31" s="2" t="b">
        <v>0</v>
      </c>
    </row>
    <row r="32">
      <c r="A32" s="1" t="n">
        <v>2176</v>
      </c>
      <c r="B32" t="inlineStr">
        <is>
          <t>Perovskite</t>
        </is>
      </c>
      <c r="C32" t="n">
        <v>1.54</v>
      </c>
      <c r="E32" s="2" t="n">
        <v>26.04</v>
      </c>
      <c r="F32" s="2" t="n">
        <v>25.21</v>
      </c>
      <c r="G32" s="2" t="n">
        <v>5.2</v>
      </c>
      <c r="H32" s="2" t="n">
        <v>25.7</v>
      </c>
      <c r="J32" t="inlineStr">
        <is>
          <t>Cs0.1FA0.9PbI3</t>
        </is>
      </c>
      <c r="K32" t="inlineStr">
        <is>
          <t>Air, 40°C, 85% RH, MPP tracking, no UV filter, encapsulation</t>
        </is>
      </c>
      <c r="L32" s="2" t="b">
        <v>0</v>
      </c>
      <c r="M32">
        <f>HYPERLINK("https://doi.org/10.1038/s41560-026-02014-9","Wang (2026)")</f>
        <v/>
      </c>
      <c r="N32" s="2" t="b">
        <v>0</v>
      </c>
      <c r="O32" s="2" t="b">
        <v>0</v>
      </c>
      <c r="P32" s="2" t="b">
        <v>0</v>
      </c>
      <c r="Q32" s="2" t="b">
        <v>0</v>
      </c>
    </row>
    <row r="33">
      <c r="A33" s="1" t="n">
        <v>2177</v>
      </c>
      <c r="B33" t="inlineStr">
        <is>
          <t>Perovskite</t>
        </is>
      </c>
      <c r="C33" t="n">
        <v>1.54</v>
      </c>
      <c r="E33" s="2" t="n">
        <v>25.63</v>
      </c>
      <c r="F33" s="2" t="n">
        <v>25.25</v>
      </c>
      <c r="G33" s="2" t="n">
        <v>5.18</v>
      </c>
      <c r="H33" s="2" t="n">
        <v>25.51</v>
      </c>
      <c r="J33" t="inlineStr">
        <is>
          <t>FAPbI3</t>
        </is>
      </c>
      <c r="K33" t="inlineStr">
        <is>
          <t>AM1.5G, N2, 85°C, 0% RH, MPP tracking, no UV filter, no encapsulation</t>
        </is>
      </c>
      <c r="L33" s="2" t="b">
        <v>1</v>
      </c>
      <c r="M33">
        <f>HYPERLINK("https://doi.org/10.1038/s41560-026-02072-z","Gao (2026)")</f>
        <v/>
      </c>
      <c r="N33" s="2" t="b">
        <v>0</v>
      </c>
      <c r="O33" s="2" t="b">
        <v>0</v>
      </c>
      <c r="P33" s="2" t="b">
        <v>0</v>
      </c>
      <c r="Q33" s="2" t="b">
        <v>0</v>
      </c>
    </row>
    <row r="34">
      <c r="A34" s="1" t="n">
        <v>2179</v>
      </c>
      <c r="B34" t="inlineStr">
        <is>
          <t>Perovskite</t>
        </is>
      </c>
      <c r="C34" t="n">
        <v>1.54</v>
      </c>
      <c r="E34" s="2" t="n">
        <v>23.54</v>
      </c>
      <c r="F34" s="2" t="n">
        <v>22.44</v>
      </c>
      <c r="G34" s="2" t="n">
        <v>4.69</v>
      </c>
      <c r="H34" s="2" t="n">
        <v>23.08</v>
      </c>
      <c r="I34" s="2" t="n">
        <v>982</v>
      </c>
      <c r="J34" t="inlineStr">
        <is>
          <t>FA0.9Cs0.1PbI3</t>
        </is>
      </c>
      <c r="K34" t="inlineStr">
        <is>
          <t>AM1.5G, Air, 85°C, 0% RH, MPP tracking, no UV filter, encapsulation</t>
        </is>
      </c>
      <c r="L34" s="2" t="b">
        <v>0</v>
      </c>
      <c r="M34">
        <f>HYPERLINK("https://doi.org/10.1038/s41560-026-02016-7","He (2026)")</f>
        <v/>
      </c>
      <c r="N34" s="2" t="b">
        <v>0</v>
      </c>
      <c r="O34" s="2" t="b">
        <v>0</v>
      </c>
      <c r="P34" s="2" t="b">
        <v>0</v>
      </c>
      <c r="Q34" s="2" t="b">
        <v>0</v>
      </c>
    </row>
    <row r="35">
      <c r="A35" s="1" t="n">
        <v>2234</v>
      </c>
      <c r="B35" t="inlineStr">
        <is>
          <t>Perovskite</t>
        </is>
      </c>
      <c r="C35" t="n">
        <v>1.54</v>
      </c>
      <c r="E35" s="2" t="n">
        <v>25.2</v>
      </c>
      <c r="F35" s="2" t="n">
        <v>24.75</v>
      </c>
      <c r="G35" s="2" t="n">
        <v>5.12</v>
      </c>
      <c r="H35" s="2" t="n">
        <v>25.19</v>
      </c>
      <c r="I35" s="2" t="n">
        <v>160</v>
      </c>
      <c r="J35" t="inlineStr">
        <is>
          <t>Cs0.07FA0.90MA0.03Pb(I0.975Br0.025)3</t>
        </is>
      </c>
      <c r="K35" t="inlineStr">
        <is>
          <t>Air, 25°C, 0% RH, MPP tracking, no UV filter, no encapsulation</t>
        </is>
      </c>
      <c r="L35" s="2" t="b">
        <v>0</v>
      </c>
      <c r="M35">
        <f>HYPERLINK("https://doi.org/10.1038/s41467-026-72793-y","Zhang (2026)")</f>
        <v/>
      </c>
      <c r="N35" s="2" t="b">
        <v>0</v>
      </c>
      <c r="O35" s="2" t="b">
        <v>0</v>
      </c>
      <c r="P35" s="2" t="b">
        <v>0</v>
      </c>
      <c r="Q35" s="2" t="b">
        <v>0</v>
      </c>
    </row>
    <row r="36">
      <c r="A36" s="1" t="n">
        <v>2237</v>
      </c>
      <c r="B36" t="inlineStr">
        <is>
          <t>Perovskite</t>
        </is>
      </c>
      <c r="C36" t="n">
        <v>1.54</v>
      </c>
      <c r="J36" t="inlineStr">
        <is>
          <t>FA0.90MA0.06Cs0.04PbI3</t>
        </is>
      </c>
      <c r="K36" t="inlineStr">
        <is>
          <t>N2, 50°C, 0% RH, MPP tracking, no UV filter, no encapsulation</t>
        </is>
      </c>
      <c r="L36" s="2" t="b">
        <v>1</v>
      </c>
      <c r="M36">
        <f>HYPERLINK("https://doi.org/10.1038/s41467-026-72893-9","Chen (2026)")</f>
        <v/>
      </c>
      <c r="N36" s="2" t="b">
        <v>0</v>
      </c>
      <c r="O36" s="2" t="b">
        <v>0</v>
      </c>
      <c r="P36" s="2" t="b">
        <v>0</v>
      </c>
      <c r="Q36" s="2" t="b">
        <v>0</v>
      </c>
    </row>
    <row r="37">
      <c r="A37" s="1" t="n">
        <v>1903</v>
      </c>
      <c r="B37" t="inlineStr">
        <is>
          <t>Perovskite</t>
        </is>
      </c>
      <c r="C37" t="n">
        <v>1.55</v>
      </c>
      <c r="E37" s="2" t="n">
        <v>25.83</v>
      </c>
      <c r="F37" s="2" t="n">
        <v>25.23</v>
      </c>
      <c r="G37" s="2" t="n">
        <v>5.13</v>
      </c>
      <c r="H37" s="2" t="n">
        <v>25.55</v>
      </c>
      <c r="J37" t="inlineStr">
        <is>
          <t>FA0.95Cs0.05PbI3</t>
        </is>
      </c>
      <c r="K37" t="inlineStr">
        <is>
          <t>White LED, Air, 65°C, 50% RH, MPP tracking, no UV filter, encapsulation</t>
        </is>
      </c>
      <c r="L37" s="2" t="b">
        <v>1</v>
      </c>
      <c r="M37">
        <f>HYPERLINK("https://doi.org/10.1038/s41560-025-01882-x","Zhou (2025)")</f>
        <v/>
      </c>
      <c r="N37" s="2" t="b">
        <v>0</v>
      </c>
      <c r="O37" s="2" t="b">
        <v>0</v>
      </c>
      <c r="P37" s="2" t="b">
        <v>0</v>
      </c>
      <c r="Q37" s="2" t="b">
        <v>0</v>
      </c>
    </row>
    <row r="38">
      <c r="A38" s="1" t="n">
        <v>1954</v>
      </c>
      <c r="B38" t="inlineStr">
        <is>
          <t>Perovskite</t>
        </is>
      </c>
      <c r="C38" t="n">
        <v>1.55</v>
      </c>
      <c r="E38" s="2" t="n">
        <v>23.08</v>
      </c>
      <c r="F38" s="2" t="n">
        <v>22.76</v>
      </c>
      <c r="G38" s="2" t="n">
        <v>4.61</v>
      </c>
      <c r="H38" s="2" t="n">
        <v>23.01</v>
      </c>
      <c r="J38" t="inlineStr">
        <is>
          <t>FAPbI3</t>
        </is>
      </c>
      <c r="K38" t="inlineStr">
        <is>
          <t>AM1.5G, N2, 30°C, 0% RH, MPP tracking, no UV filter, no encapsulation</t>
        </is>
      </c>
      <c r="L38" s="2" t="b">
        <v>1</v>
      </c>
      <c r="M38">
        <f>HYPERLINK("https://doi.org/10.1038/s41560-025-01893-8","Wang (2025)")</f>
        <v/>
      </c>
      <c r="N38" s="2" t="b">
        <v>0</v>
      </c>
      <c r="O38" s="2" t="b">
        <v>0</v>
      </c>
      <c r="P38" s="2" t="b">
        <v>0</v>
      </c>
      <c r="Q38" s="2" t="b">
        <v>0</v>
      </c>
    </row>
    <row r="39">
      <c r="A39" s="1" t="n">
        <v>1956</v>
      </c>
      <c r="B39" t="inlineStr">
        <is>
          <t>Perovskite</t>
        </is>
      </c>
      <c r="C39" t="n">
        <v>1.55</v>
      </c>
      <c r="E39" s="2" t="n">
        <v>26.08</v>
      </c>
      <c r="F39" s="2" t="n">
        <v>25.88</v>
      </c>
      <c r="G39" s="2" t="n">
        <v>5.19</v>
      </c>
      <c r="H39" s="2" t="n">
        <v>25.9</v>
      </c>
      <c r="J39" t="inlineStr">
        <is>
          <t>Cs0.05MA0.1FA0.85PbI3</t>
        </is>
      </c>
      <c r="K39" t="inlineStr">
        <is>
          <t>AM1.5G, Air, 25°C, 50% RH, MPP tracking, no UV filter, encapsulation</t>
        </is>
      </c>
      <c r="L39" s="2" t="b">
        <v>1</v>
      </c>
      <c r="M39">
        <f>HYPERLINK("https://doi.org/10.1038/s41560-025-01912-8","Liu (2025)")</f>
        <v/>
      </c>
      <c r="N39" s="2" t="b">
        <v>0</v>
      </c>
      <c r="O39" s="2" t="b">
        <v>0</v>
      </c>
      <c r="P39" s="2" t="b">
        <v>0</v>
      </c>
      <c r="Q39" s="2" t="b">
        <v>0</v>
      </c>
    </row>
    <row r="40">
      <c r="A40" s="1" t="n">
        <v>1958</v>
      </c>
      <c r="B40" t="inlineStr">
        <is>
          <t>Perovskite</t>
        </is>
      </c>
      <c r="C40" t="n">
        <v>1.55</v>
      </c>
      <c r="E40" s="2" t="n">
        <v>23.69</v>
      </c>
      <c r="F40" s="2" t="n">
        <v>22.5</v>
      </c>
      <c r="G40" s="2" t="n">
        <v>4.77</v>
      </c>
      <c r="H40" s="2" t="n">
        <v>23.15</v>
      </c>
      <c r="I40" s="2" t="n">
        <v>482</v>
      </c>
      <c r="J40" t="inlineStr">
        <is>
          <t>Cs0.05FA0.9MA0.05Pb(I0.95Br0.05)3</t>
        </is>
      </c>
      <c r="K40" t="inlineStr">
        <is>
          <t>AM1.5G, Air, 25°C, 50% RH, MPP tracking, no UV filter, no encapsulation</t>
        </is>
      </c>
      <c r="L40" s="2" t="b">
        <v>0</v>
      </c>
      <c r="M40">
        <f>HYPERLINK("https://doi.org/10.1038/s41560-025-01906-6","Xu (2025)")</f>
        <v/>
      </c>
      <c r="N40" s="2" t="b">
        <v>0</v>
      </c>
      <c r="O40" s="2" t="b">
        <v>0</v>
      </c>
      <c r="P40" s="2" t="b">
        <v>0</v>
      </c>
      <c r="Q40" s="2" t="b">
        <v>0</v>
      </c>
    </row>
    <row r="41">
      <c r="A41" s="1" t="n">
        <v>1962</v>
      </c>
      <c r="B41" t="inlineStr">
        <is>
          <t>Perovskite</t>
        </is>
      </c>
      <c r="C41" t="n">
        <v>1.55</v>
      </c>
      <c r="E41" s="2" t="n">
        <v>24.86</v>
      </c>
      <c r="F41" s="2" t="n">
        <v>24.19</v>
      </c>
      <c r="G41" s="2" t="n">
        <v>4.96</v>
      </c>
      <c r="H41" s="2" t="n">
        <v>24.78</v>
      </c>
      <c r="I41" s="2" t="n">
        <v>1448</v>
      </c>
      <c r="J41" t="inlineStr">
        <is>
          <t>MA0.7FA0.3PbI3</t>
        </is>
      </c>
      <c r="K41" t="inlineStr">
        <is>
          <t>AM1.5G, Air, 25°C, 50% RH, MPP tracking, no UV filter, no encapsulation</t>
        </is>
      </c>
      <c r="L41" s="2" t="b">
        <v>1</v>
      </c>
      <c r="M41">
        <f>HYPERLINK("https://doi.org/10.1038/s41467-025-65341-7","Zhao (2025)")</f>
        <v/>
      </c>
      <c r="N41" s="2" t="b">
        <v>0</v>
      </c>
      <c r="O41" s="2" t="b">
        <v>0</v>
      </c>
      <c r="P41" s="2" t="b">
        <v>0</v>
      </c>
      <c r="Q41" s="2" t="b">
        <v>0</v>
      </c>
    </row>
    <row r="42">
      <c r="A42" s="1" t="n">
        <v>1980</v>
      </c>
      <c r="B42" t="inlineStr">
        <is>
          <t>Perovskite</t>
        </is>
      </c>
      <c r="C42" t="n">
        <v>1.55</v>
      </c>
      <c r="E42" s="2" t="n">
        <v>25.16</v>
      </c>
      <c r="F42" s="2" t="n">
        <v>23.96</v>
      </c>
      <c r="G42" s="2" t="n">
        <v>5.05</v>
      </c>
      <c r="H42" s="2" t="n">
        <v>24.64</v>
      </c>
      <c r="I42" s="2" t="n">
        <v>674</v>
      </c>
      <c r="J42" t="inlineStr">
        <is>
          <t>Cs0.05FA0.9MA0.05PbI3</t>
        </is>
      </c>
      <c r="K42" t="inlineStr">
        <is>
          <t>AM1.5G, N2, 65°C, 0% RH, MPP tracking, no UV filter, encapsulation</t>
        </is>
      </c>
      <c r="L42" s="2" t="b">
        <v>1</v>
      </c>
      <c r="M42">
        <f>HYPERLINK("https://doi.org/10.1002/adma.202514735","Wang (2026)")</f>
        <v/>
      </c>
      <c r="N42" s="2" t="b">
        <v>0</v>
      </c>
      <c r="O42" s="2" t="b">
        <v>0</v>
      </c>
      <c r="P42" s="2" t="b">
        <v>0</v>
      </c>
      <c r="Q42" s="2" t="b">
        <v>0</v>
      </c>
    </row>
    <row r="43">
      <c r="A43" s="1" t="n">
        <v>1989</v>
      </c>
      <c r="B43" t="inlineStr">
        <is>
          <t>Perovskite</t>
        </is>
      </c>
      <c r="C43" t="n">
        <v>1.55</v>
      </c>
      <c r="E43" s="2" t="n">
        <v>24.71</v>
      </c>
      <c r="F43" s="2" t="n">
        <v>22.1</v>
      </c>
      <c r="G43" s="2" t="n">
        <v>4.95</v>
      </c>
      <c r="H43" s="2" t="n">
        <v>23.89</v>
      </c>
      <c r="I43" s="2" t="n">
        <v>627</v>
      </c>
      <c r="J43" t="inlineStr">
        <is>
          <t>Cs0.05FA0.9MA0.05PbI3</t>
        </is>
      </c>
      <c r="K43" t="inlineStr">
        <is>
          <t>AM1.5G, Air, 25°C, 50% RH, MPP tracking, no UV filter, no encapsulation</t>
        </is>
      </c>
      <c r="L43" s="2" t="b">
        <v>1</v>
      </c>
      <c r="M43">
        <f>HYPERLINK("https://doi.org/10.1038/s41467-025-66421-4","Yuan (2025)")</f>
        <v/>
      </c>
      <c r="N43" s="2" t="b">
        <v>0</v>
      </c>
      <c r="O43" s="2" t="b">
        <v>0</v>
      </c>
      <c r="P43" s="2" t="b">
        <v>0</v>
      </c>
      <c r="Q43" s="2" t="b">
        <v>0</v>
      </c>
    </row>
    <row r="44">
      <c r="A44" s="1" t="n">
        <v>2019</v>
      </c>
      <c r="B44" t="inlineStr">
        <is>
          <t>Perovskite</t>
        </is>
      </c>
      <c r="C44" t="n">
        <v>1.55</v>
      </c>
      <c r="E44" s="2" t="n">
        <v>24.23</v>
      </c>
      <c r="G44" s="2" t="n">
        <v>4.86</v>
      </c>
      <c r="I44" s="2" t="n">
        <v>733</v>
      </c>
      <c r="J44" t="inlineStr">
        <is>
          <t>Perovskite</t>
        </is>
      </c>
      <c r="K44" t="inlineStr">
        <is>
          <t>AM1.5G, Air, 50°C, 0% RH, MPP tracking, no UV filter, no encapsulation</t>
        </is>
      </c>
      <c r="L44" s="2" t="b">
        <v>0</v>
      </c>
      <c r="M44">
        <f>HYPERLINK("https://doi.org/10.1038/s41467-026-68439-8","Jin (2026)")</f>
        <v/>
      </c>
      <c r="N44" s="2" t="b">
        <v>0</v>
      </c>
      <c r="O44" s="2" t="b">
        <v>0</v>
      </c>
      <c r="P44" s="2" t="b">
        <v>0</v>
      </c>
      <c r="Q44" s="2" t="b">
        <v>0</v>
      </c>
    </row>
    <row r="45">
      <c r="A45" s="1" t="n">
        <v>2043</v>
      </c>
      <c r="B45" t="inlineStr">
        <is>
          <t>Perovskite</t>
        </is>
      </c>
      <c r="C45" t="n">
        <v>1.55</v>
      </c>
      <c r="E45" s="2" t="n">
        <v>25.48</v>
      </c>
      <c r="F45" s="2" t="n">
        <v>24.61</v>
      </c>
      <c r="G45" s="2" t="n">
        <v>5.06</v>
      </c>
      <c r="H45" s="2" t="n">
        <v>25.16</v>
      </c>
      <c r="I45" s="2" t="n">
        <v>1473</v>
      </c>
      <c r="J45" t="inlineStr">
        <is>
          <t>lead iodide perovskite</t>
        </is>
      </c>
      <c r="K45" t="inlineStr">
        <is>
          <t>AM1.5G, N2, 85°C, 0% RH, MPP tracking, no UV filter, no encapsulation</t>
        </is>
      </c>
      <c r="L45" s="2" t="b">
        <v>1</v>
      </c>
      <c r="M45">
        <f>HYPERLINK("https://doi.org/10.1038/s41563-025-02368-7","Liang (2026)")</f>
        <v/>
      </c>
      <c r="N45" s="2" t="b">
        <v>0</v>
      </c>
      <c r="O45" s="2" t="b">
        <v>0</v>
      </c>
      <c r="P45" s="2" t="b">
        <v>0</v>
      </c>
      <c r="Q45" s="2" t="b">
        <v>0</v>
      </c>
    </row>
    <row r="46">
      <c r="A46" s="1" t="n">
        <v>2070</v>
      </c>
      <c r="B46" t="inlineStr">
        <is>
          <t>Perovskite</t>
        </is>
      </c>
      <c r="C46" t="n">
        <v>1.55</v>
      </c>
      <c r="E46" s="2" t="n">
        <v>26.07</v>
      </c>
      <c r="G46" s="2" t="n">
        <v>5.25</v>
      </c>
      <c r="J46" t="inlineStr">
        <is>
          <t>Lead halide perovskite</t>
        </is>
      </c>
      <c r="K46" t="inlineStr">
        <is>
          <t>AM1.5G, N2, 85°C, 0% RH, MPP tracking, no UV filter, no encapsulation</t>
        </is>
      </c>
      <c r="L46" s="2" t="b">
        <v>1</v>
      </c>
      <c r="M46">
        <f>HYPERLINK("https://doi.org/10.1016/j.joule.2026.102380","Sun (2026)")</f>
        <v/>
      </c>
      <c r="N46" s="2" t="b">
        <v>0</v>
      </c>
      <c r="O46" s="2" t="b">
        <v>0</v>
      </c>
      <c r="P46" s="2" t="b">
        <v>0</v>
      </c>
      <c r="Q46" s="2" t="b">
        <v>0</v>
      </c>
    </row>
    <row r="47">
      <c r="A47" s="1" t="n">
        <v>2084</v>
      </c>
      <c r="B47" t="inlineStr">
        <is>
          <t>Perovskite</t>
        </is>
      </c>
      <c r="C47" t="n">
        <v>1.55</v>
      </c>
      <c r="E47" s="2" t="n">
        <v>25.29</v>
      </c>
      <c r="G47" s="2" t="n">
        <v>5.06</v>
      </c>
      <c r="I47" s="2" t="n">
        <v>340</v>
      </c>
      <c r="J47" t="inlineStr">
        <is>
          <t>Perovskite</t>
        </is>
      </c>
      <c r="K47" t="inlineStr">
        <is>
          <t>AM1.5G, Air, 45°C, 70% RH, MPP tracking, no UV filter, encapsulation</t>
        </is>
      </c>
      <c r="L47" s="2" t="b">
        <v>0</v>
      </c>
      <c r="M47">
        <f>HYPERLINK("https://doi.org/10.1038/s41467-026-70293-7","Yilmaz (2026)")</f>
        <v/>
      </c>
      <c r="N47" s="2" t="b">
        <v>0</v>
      </c>
      <c r="O47" s="2" t="b">
        <v>0</v>
      </c>
      <c r="P47" s="2" t="b">
        <v>0</v>
      </c>
      <c r="Q47" s="2" t="b">
        <v>0</v>
      </c>
    </row>
    <row r="48">
      <c r="A48" s="1" t="n">
        <v>2114</v>
      </c>
      <c r="B48" t="inlineStr">
        <is>
          <t>Perovskite</t>
        </is>
      </c>
      <c r="C48" t="n">
        <v>1.55</v>
      </c>
      <c r="E48" s="2" t="n">
        <v>25.57</v>
      </c>
      <c r="F48" s="2" t="n">
        <v>24.18</v>
      </c>
      <c r="I48" s="2" t="n">
        <v>1226</v>
      </c>
      <c r="J48" t="inlineStr">
        <is>
          <t xml:space="preserve">Perovskite:(FAPbI3)0.95(MAPbBr3)0.05 </t>
        </is>
      </c>
      <c r="K48" t="inlineStr">
        <is>
          <t>AM1.5G, N2, 25°C, 0% RH, Open circuit, no UV filter, no encapsulation</t>
        </is>
      </c>
      <c r="L48" s="2" t="b">
        <v>0</v>
      </c>
      <c r="M48">
        <f>HYPERLINK("https://doi.org/10.1002/adfm.74893","Wang (2026)")</f>
        <v/>
      </c>
      <c r="N48" s="2" t="b">
        <v>0</v>
      </c>
      <c r="O48" s="2" t="b">
        <v>0</v>
      </c>
      <c r="P48" s="2" t="b">
        <v>0</v>
      </c>
      <c r="Q48" s="2" t="b">
        <v>0</v>
      </c>
    </row>
    <row r="49">
      <c r="A49" s="1" t="n">
        <v>2134</v>
      </c>
      <c r="B49" t="inlineStr">
        <is>
          <t>Perovskite</t>
        </is>
      </c>
      <c r="C49" t="n">
        <v>1.55</v>
      </c>
      <c r="E49" s="2" t="n">
        <v>25.84</v>
      </c>
      <c r="F49" s="2" t="n">
        <v>25.45</v>
      </c>
      <c r="G49" s="2" t="n">
        <v>5.19</v>
      </c>
      <c r="H49" s="2" t="n">
        <v>25.73</v>
      </c>
      <c r="J49" t="inlineStr">
        <is>
          <t>Cs0.05MA0.10FA0.85PbI3</t>
        </is>
      </c>
      <c r="K49" t="inlineStr">
        <is>
          <t>AM1.5G, Air, 35°C, 40% RH, MPP tracking, no UV filter, encapsulation</t>
        </is>
      </c>
      <c r="L49" s="2" t="b">
        <v>1</v>
      </c>
      <c r="M49">
        <f>HYPERLINK("https://doi.org/10.1002/aenm.70925","Wu (2026)")</f>
        <v/>
      </c>
      <c r="N49" s="2" t="b">
        <v>0</v>
      </c>
      <c r="O49" s="2" t="b">
        <v>0</v>
      </c>
      <c r="P49" s="2" t="b">
        <v>0</v>
      </c>
      <c r="Q49" s="2" t="b">
        <v>0</v>
      </c>
    </row>
    <row r="50">
      <c r="A50" s="1" t="n">
        <v>2209</v>
      </c>
      <c r="B50" t="inlineStr">
        <is>
          <t>Perovskite</t>
        </is>
      </c>
      <c r="C50" t="n">
        <v>1.55</v>
      </c>
      <c r="E50" s="2" t="n">
        <v>25.97</v>
      </c>
      <c r="F50" s="2" t="n">
        <v>25.2</v>
      </c>
      <c r="G50" s="2" t="n">
        <v>5.21</v>
      </c>
      <c r="H50" s="2" t="n">
        <v>25.64</v>
      </c>
      <c r="I50" s="2" t="n">
        <v>1111</v>
      </c>
      <c r="J50" t="inlineStr">
        <is>
          <t>Cs0.05MA0.05FA0.9PbI3</t>
        </is>
      </c>
      <c r="K50" t="inlineStr">
        <is>
          <t>AM1.5G, N2, 25°C, 0% RH, MPP tracking, no UV filter, no encapsulation</t>
        </is>
      </c>
      <c r="L50" s="2" t="b">
        <v>1</v>
      </c>
      <c r="M50">
        <f>HYPERLINK("https://doi.org/10.1038/s41467-026-73911-6","Liu (2026)")</f>
        <v/>
      </c>
      <c r="N50" s="2" t="b">
        <v>0</v>
      </c>
      <c r="O50" s="2" t="b">
        <v>0</v>
      </c>
      <c r="P50" s="2" t="b">
        <v>0</v>
      </c>
      <c r="Q50" s="2" t="b">
        <v>0</v>
      </c>
    </row>
    <row r="51">
      <c r="A51" s="1" t="n">
        <v>2012</v>
      </c>
      <c r="B51" t="inlineStr">
        <is>
          <t>Perovskite</t>
        </is>
      </c>
      <c r="C51" t="n">
        <v>1.56</v>
      </c>
      <c r="E51" s="2" t="n">
        <v>25.69</v>
      </c>
      <c r="F51" s="2" t="n">
        <v>24.26</v>
      </c>
      <c r="G51" s="2" t="n">
        <v>5.18</v>
      </c>
      <c r="H51" s="2" t="n">
        <v>25.21</v>
      </c>
      <c r="I51" s="2" t="n">
        <v>628</v>
      </c>
      <c r="J51" t="inlineStr">
        <is>
          <t>Perovskite</t>
        </is>
      </c>
      <c r="K51" t="inlineStr">
        <is>
          <t>AM1.5G, N2, 20°C, 0% RH, MPP tracking, no UV filter, no encapsulation</t>
        </is>
      </c>
      <c r="L51" s="2" t="b">
        <v>0</v>
      </c>
      <c r="M51">
        <f>HYPERLINK("https://doi.org/10.1016/j.joule.2025.102264","Zhang (2026)")</f>
        <v/>
      </c>
      <c r="N51" s="2" t="b">
        <v>0</v>
      </c>
      <c r="O51" s="2" t="b">
        <v>0</v>
      </c>
      <c r="P51" s="2" t="b">
        <v>0</v>
      </c>
      <c r="Q51" s="2" t="b">
        <v>0</v>
      </c>
    </row>
    <row r="52">
      <c r="A52" s="1" t="n">
        <v>2121</v>
      </c>
      <c r="B52" t="inlineStr">
        <is>
          <t>Perovskite</t>
        </is>
      </c>
      <c r="C52" t="n">
        <v>1.56</v>
      </c>
      <c r="E52" s="2" t="n">
        <v>24.15</v>
      </c>
      <c r="F52" s="2" t="n">
        <v>23.07</v>
      </c>
      <c r="G52" s="2" t="n">
        <v>4.83</v>
      </c>
      <c r="H52" s="2" t="n">
        <v>23.71</v>
      </c>
      <c r="I52" s="2" t="n">
        <v>947</v>
      </c>
      <c r="J52" t="inlineStr">
        <is>
          <t>Perovskite</t>
        </is>
      </c>
      <c r="K52" t="inlineStr">
        <is>
          <t>AM1.5G, N2, 45°C, 0% RH, MPP tracking, no UV filter, no encapsulation</t>
        </is>
      </c>
      <c r="L52" s="2" t="b">
        <v>1</v>
      </c>
      <c r="M52">
        <f>HYPERLINK("https://doi.org/10.1016/j.joule.2026.102432","Liu (2026)")</f>
        <v/>
      </c>
      <c r="N52" s="2" t="b">
        <v>0</v>
      </c>
      <c r="O52" s="2" t="b">
        <v>0</v>
      </c>
      <c r="P52" s="2" t="b">
        <v>0</v>
      </c>
      <c r="Q52" s="2" t="b">
        <v>0</v>
      </c>
    </row>
    <row r="53">
      <c r="A53" s="1" t="n">
        <v>2192</v>
      </c>
      <c r="B53" t="inlineStr">
        <is>
          <t>Perovskite</t>
        </is>
      </c>
      <c r="C53" t="n">
        <v>1.56</v>
      </c>
      <c r="E53" s="2" t="n">
        <v>23.74</v>
      </c>
      <c r="F53" s="2" t="n">
        <v>23.91</v>
      </c>
      <c r="G53" s="2" t="n">
        <v>4.75</v>
      </c>
      <c r="H53" s="2" t="n">
        <v>24.05</v>
      </c>
      <c r="I53" s="2" t="n">
        <v>1421</v>
      </c>
      <c r="J53" t="inlineStr">
        <is>
          <t>only the perovskite   Cs0.05MA0.15FA0.80PbI3</t>
        </is>
      </c>
      <c r="K53" t="inlineStr">
        <is>
          <t>AM1.5G, N2, 45°C, 15% RH, MPP tracking, UV filter, no encapsulation</t>
        </is>
      </c>
      <c r="L53" s="2" t="b">
        <v>0</v>
      </c>
      <c r="M53">
        <f>HYPERLINK("https://doi.org/10.1002/adfm.76218","Gao (2026)")</f>
        <v/>
      </c>
      <c r="N53" s="2" t="b">
        <v>0</v>
      </c>
      <c r="O53" s="2" t="b">
        <v>0</v>
      </c>
      <c r="P53" s="2" t="b">
        <v>0</v>
      </c>
      <c r="Q53" s="2" t="b">
        <v>0</v>
      </c>
    </row>
    <row r="54">
      <c r="A54" s="1" t="n">
        <v>1863</v>
      </c>
      <c r="B54" t="inlineStr">
        <is>
          <t>Perovskite</t>
        </is>
      </c>
      <c r="C54" t="n">
        <v>1.57</v>
      </c>
      <c r="E54" s="2" t="n">
        <v>23.82</v>
      </c>
      <c r="F54" s="2" t="n">
        <v>23.56</v>
      </c>
      <c r="G54" s="2" t="n">
        <v>4.85</v>
      </c>
      <c r="H54" s="2" t="n">
        <v>24</v>
      </c>
      <c r="I54" s="2" t="n">
        <v>1135</v>
      </c>
      <c r="J54" t="inlineStr">
        <is>
          <t>Cs0.05FA0.85MA0.1PbI3</t>
        </is>
      </c>
      <c r="K54" t="inlineStr">
        <is>
          <t>AM1.5G, Air, 25°C, 50% RH, MPP tracking, no UV filter, no encapsulation</t>
        </is>
      </c>
      <c r="L54" s="2" t="b">
        <v>0</v>
      </c>
      <c r="M54">
        <f>HYPERLINK("https://doi.org/10.1002/adma.202513600","Lv (2026)")</f>
        <v/>
      </c>
      <c r="N54" s="2" t="b">
        <v>0</v>
      </c>
      <c r="O54" s="2" t="b">
        <v>0</v>
      </c>
      <c r="P54" s="2" t="b">
        <v>0</v>
      </c>
      <c r="Q54" s="2" t="b">
        <v>0</v>
      </c>
    </row>
    <row r="55">
      <c r="A55" s="1" t="n">
        <v>2021</v>
      </c>
      <c r="B55" t="inlineStr">
        <is>
          <t>Perovskite</t>
        </is>
      </c>
      <c r="C55" t="n">
        <v>1.58</v>
      </c>
      <c r="E55" s="2" t="n">
        <v>25.55</v>
      </c>
      <c r="F55" s="2" t="n">
        <v>24.24</v>
      </c>
      <c r="G55" s="2" t="n">
        <v>5.05</v>
      </c>
      <c r="H55" s="2" t="n">
        <v>25.01</v>
      </c>
      <c r="I55" s="2" t="n">
        <v>1036</v>
      </c>
      <c r="J55" t="inlineStr">
        <is>
          <t>Perovskite</t>
        </is>
      </c>
      <c r="K55" t="inlineStr">
        <is>
          <t>AM1.5G, Air, 65°C, 50% RH, MPP tracking, no UV filter, encapsulation</t>
        </is>
      </c>
      <c r="L55" s="2" t="b">
        <v>0</v>
      </c>
      <c r="M55">
        <f>HYPERLINK("https://doi.org/10.1038/s41467-025-68231-0","Chang (2026)")</f>
        <v/>
      </c>
      <c r="N55" s="2" t="b">
        <v>0</v>
      </c>
      <c r="O55" s="2" t="b">
        <v>0</v>
      </c>
      <c r="P55" s="2" t="b">
        <v>0</v>
      </c>
      <c r="Q55" s="2" t="b">
        <v>0</v>
      </c>
    </row>
    <row r="56">
      <c r="A56" s="1" t="n">
        <v>1932</v>
      </c>
      <c r="B56" t="inlineStr">
        <is>
          <t>Perovskite</t>
        </is>
      </c>
      <c r="C56" t="n">
        <v>1.6</v>
      </c>
      <c r="E56" s="2" t="n">
        <v>19.3</v>
      </c>
      <c r="F56" s="2" t="n">
        <v>18.46</v>
      </c>
      <c r="G56" s="2" t="n">
        <v>4.05</v>
      </c>
      <c r="H56" s="2" t="n">
        <v>19.3</v>
      </c>
      <c r="I56" s="2" t="n">
        <v>5</v>
      </c>
      <c r="J56" t="inlineStr">
        <is>
          <t>perovskite</t>
        </is>
      </c>
      <c r="K56" t="inlineStr">
        <is>
          <t>AM1.5G, Air, 25°C, 35% RH, MPP tracking, no UV filter, encapsulation</t>
        </is>
      </c>
      <c r="L56" s="2" t="b">
        <v>0</v>
      </c>
      <c r="M56">
        <f>HYPERLINK("https://doi.org/10.1002/adfm.202525366","Hou (2026)")</f>
        <v/>
      </c>
      <c r="N56" s="2" t="b">
        <v>0</v>
      </c>
      <c r="O56" s="2" t="b">
        <v>0</v>
      </c>
      <c r="P56" s="2" t="b">
        <v>0</v>
      </c>
      <c r="Q56" s="2" t="b">
        <v>0</v>
      </c>
    </row>
    <row r="57">
      <c r="A57" s="1" t="n">
        <v>1985</v>
      </c>
      <c r="B57" t="inlineStr">
        <is>
          <t>Perovskite</t>
        </is>
      </c>
      <c r="C57" t="n">
        <v>1.67</v>
      </c>
      <c r="E57" s="2" t="n">
        <v>21.06</v>
      </c>
      <c r="F57" s="2" t="n">
        <v>19.87</v>
      </c>
      <c r="G57" s="2" t="n">
        <v>4.26</v>
      </c>
      <c r="H57" s="2" t="n">
        <v>20.6</v>
      </c>
      <c r="I57" s="2" t="n">
        <v>496</v>
      </c>
      <c r="J57" t="inlineStr">
        <is>
          <t>Rb0.05Cs0.1FA0.85Pb(I0.75Br0.25)3</t>
        </is>
      </c>
      <c r="K57" t="inlineStr">
        <is>
          <t>AM1.5G, N2, 25°C, 0% RH, MPP tracking, no UV filter, no encapsulation</t>
        </is>
      </c>
      <c r="L57" s="2" t="b">
        <v>1</v>
      </c>
      <c r="M57">
        <f>HYPERLINK("https://doi.org/10.1038/s41467-025-66480-7","Han (2025)")</f>
        <v/>
      </c>
      <c r="N57" s="2" t="b">
        <v>0</v>
      </c>
      <c r="O57" s="2" t="b">
        <v>0</v>
      </c>
      <c r="P57" s="2" t="b">
        <v>0</v>
      </c>
      <c r="Q57" s="2" t="b">
        <v>0</v>
      </c>
    </row>
    <row r="58">
      <c r="A58" s="1" t="n">
        <v>1907</v>
      </c>
      <c r="B58" t="inlineStr">
        <is>
          <t>Perovskite</t>
        </is>
      </c>
      <c r="C58" t="n">
        <v>1.7</v>
      </c>
      <c r="E58" s="2" t="n">
        <v>20.85</v>
      </c>
      <c r="F58" s="2" t="n">
        <v>21.24</v>
      </c>
      <c r="G58" s="2" t="n">
        <v>4.1</v>
      </c>
      <c r="H58" s="2" t="n">
        <v>21.07</v>
      </c>
      <c r="J58" t="inlineStr">
        <is>
          <t>FA0.55Cs0.45Pb(I0.85Br0.15)3</t>
        </is>
      </c>
      <c r="K58" t="inlineStr">
        <is>
          <t>AM1.5G, N2, 25°C, 0% RH, MPP tracking, no UV filter, no encapsulation</t>
        </is>
      </c>
      <c r="L58" s="2" t="b">
        <v>0</v>
      </c>
      <c r="M58">
        <f>HYPERLINK("https://doi.org/10.1038/s41563-025-02375-8","Dong (2026)")</f>
        <v/>
      </c>
      <c r="N58" s="2" t="b">
        <v>0</v>
      </c>
      <c r="O58" s="2" t="b">
        <v>0</v>
      </c>
      <c r="P58" s="2" t="b">
        <v>0</v>
      </c>
      <c r="Q58" s="2" t="b">
        <v>0</v>
      </c>
    </row>
    <row r="59">
      <c r="A59" s="1" t="n">
        <v>1930</v>
      </c>
      <c r="B59" t="inlineStr">
        <is>
          <t>Perovskite</t>
        </is>
      </c>
      <c r="C59" t="n">
        <v>1.79</v>
      </c>
      <c r="E59" s="2" t="n">
        <v>18.09</v>
      </c>
      <c r="G59" s="2" t="n">
        <v>3.76</v>
      </c>
      <c r="I59" s="2" t="n">
        <v>50</v>
      </c>
      <c r="J59" t="inlineStr">
        <is>
          <t>FA0.8Cs0.2PbI1.8Br1.2</t>
        </is>
      </c>
      <c r="K59" t="inlineStr">
        <is>
          <t>AM1.5G, N2, 25°C, 0% RH, MPP tracking, no UV filter, encapsulation</t>
        </is>
      </c>
      <c r="L59" s="2" t="b">
        <v>0</v>
      </c>
      <c r="M59">
        <f>HYPERLINK("https://doi.org/10.1002/adma.202515163","Zhou (2026)")</f>
        <v/>
      </c>
      <c r="N59" s="2" t="b">
        <v>0</v>
      </c>
      <c r="O59" s="2" t="b">
        <v>0</v>
      </c>
      <c r="P59" s="2" t="b">
        <v>0</v>
      </c>
      <c r="Q59" s="2" t="b">
        <v>0</v>
      </c>
    </row>
    <row r="60">
      <c r="A60" s="1" t="n">
        <v>2100</v>
      </c>
      <c r="B60" t="inlineStr">
        <is>
          <t>Perovskite, Organic</t>
        </is>
      </c>
      <c r="C60" t="inlineStr">
        <is>
          <t>1.91, 1.41</t>
        </is>
      </c>
      <c r="E60" s="2" t="n">
        <v>19.25</v>
      </c>
      <c r="G60" s="2" t="n">
        <v>4.28</v>
      </c>
      <c r="I60" s="2" t="n">
        <v>47</v>
      </c>
      <c r="J60" t="inlineStr">
        <is>
          <t>Perovskite, PM6:Y6</t>
        </is>
      </c>
      <c r="K60" t="inlineStr">
        <is>
          <t>AM1.5G, Air, 40°C, 25% RH, MPP tracking, no UV filter, encapsulation</t>
        </is>
      </c>
      <c r="L60" s="2" t="b">
        <v>1</v>
      </c>
      <c r="M60">
        <f>HYPERLINK("https://doi.org/10.1039/D5EE07006F","Son (2026)")</f>
        <v/>
      </c>
      <c r="N60" s="2" t="b">
        <v>0</v>
      </c>
      <c r="O60" s="2" t="b">
        <v>0</v>
      </c>
      <c r="P60" s="2" t="b">
        <v>0</v>
      </c>
      <c r="Q60" s="2" t="b">
        <v>0</v>
      </c>
    </row>
    <row r="61">
      <c r="A61" s="1" t="n">
        <v>2053</v>
      </c>
      <c r="B61" t="inlineStr">
        <is>
          <t>Perovskite, Perovskite</t>
        </is>
      </c>
      <c r="C61" t="inlineStr">
        <is>
          <t>1.79, 1.26</t>
        </is>
      </c>
      <c r="E61" s="2" t="n">
        <v>29.51</v>
      </c>
      <c r="G61" s="2" t="n">
        <v>5.88</v>
      </c>
      <c r="I61" s="2" t="n">
        <v>471</v>
      </c>
      <c r="J61" t="inlineStr">
        <is>
          <t>FA-Cs lead halide perovskite, Sn-Pb mixed perovskite</t>
        </is>
      </c>
      <c r="K61" t="inlineStr">
        <is>
          <t>AM1.5G, N2, 25°C, 0% RH, MPP tracking, no UV filter, no encapsulation</t>
        </is>
      </c>
      <c r="L61" s="2" t="b">
        <v>1</v>
      </c>
      <c r="M61">
        <f>HYPERLINK("https://doi.org/10.1038/s41560-026-01964-4","Wang (2026)")</f>
        <v/>
      </c>
      <c r="N61" s="2" t="b">
        <v>0</v>
      </c>
      <c r="O61" s="2" t="b">
        <v>0</v>
      </c>
      <c r="P61" s="2" t="b">
        <v>0</v>
      </c>
      <c r="Q61" s="2" t="b">
        <v>0</v>
      </c>
    </row>
    <row r="62">
      <c r="A62" s="1" t="n">
        <v>2206</v>
      </c>
      <c r="B62" t="inlineStr">
        <is>
          <t>Perovskite, Perovskite</t>
        </is>
      </c>
      <c r="C62" t="inlineStr">
        <is>
          <t>1.8, 1.26</t>
        </is>
      </c>
      <c r="E62" s="2" t="n">
        <v>29.8</v>
      </c>
      <c r="F62" s="2" t="n">
        <v>25.22</v>
      </c>
      <c r="G62" s="2" t="n">
        <v>5.98</v>
      </c>
      <c r="H62" s="2" t="n">
        <v>28.07</v>
      </c>
      <c r="I62" s="2" t="n">
        <v>464</v>
      </c>
      <c r="J62" t="inlineStr">
        <is>
          <t>FA0.8Cs0.2Pb(I0.6Br0.4)3, (FASnI3)0.6(MAPbI3)0.4 + Gly3·H2SO4</t>
        </is>
      </c>
      <c r="K62" t="inlineStr">
        <is>
          <t>AM1.5G, Air, 25°C, 45% RH, MPP tracking, no UV filter, encapsulation</t>
        </is>
      </c>
      <c r="L62" s="2" t="b">
        <v>1</v>
      </c>
      <c r="M62">
        <f>HYPERLINK("https://doi.org/10.1038/s41560-026-02077-8","Ma (2026)")</f>
        <v/>
      </c>
      <c r="N62" s="2" t="b">
        <v>0</v>
      </c>
      <c r="O62" s="2" t="b">
        <v>0</v>
      </c>
      <c r="P62" s="2" t="b">
        <v>0</v>
      </c>
      <c r="Q62" s="2" t="b">
        <v>0</v>
      </c>
    </row>
    <row r="63">
      <c r="A63" s="1" t="n">
        <v>1931</v>
      </c>
      <c r="B63" t="inlineStr">
        <is>
          <t>Perovskite, Perovskite</t>
        </is>
      </c>
      <c r="C63" t="inlineStr">
        <is>
          <t>1.81, 1.26</t>
        </is>
      </c>
      <c r="E63" s="2" t="n">
        <v>23.66</v>
      </c>
      <c r="G63" s="2" t="n">
        <v>5.06</v>
      </c>
      <c r="I63" s="2" t="n">
        <v>14</v>
      </c>
      <c r="J63" t="inlineStr">
        <is>
          <t>FA0.8Cs0.2PbI1.8Br1.2, FA0.6MA0.3Cs0.1Pb0.5Sn0.5I3</t>
        </is>
      </c>
      <c r="K63" t="inlineStr">
        <is>
          <t>AM1.5G, N2, 25°C, 0% RH, MPP tracking, no UV filter, encapsulation</t>
        </is>
      </c>
      <c r="L63" s="2" t="b">
        <v>1</v>
      </c>
      <c r="M63">
        <f>HYPERLINK("https://doi.org/10.1002/adma.202515163","Zhou (2026)")</f>
        <v/>
      </c>
      <c r="N63" s="2" t="b">
        <v>0</v>
      </c>
      <c r="O63" s="2" t="b">
        <v>0</v>
      </c>
      <c r="P63" s="2" t="b">
        <v>0</v>
      </c>
      <c r="Q63" s="2" t="b">
        <v>0</v>
      </c>
    </row>
    <row r="64">
      <c r="A64" s="1" t="n">
        <v>1912</v>
      </c>
      <c r="B64" t="inlineStr">
        <is>
          <t>Perovskite, Perovskite</t>
        </is>
      </c>
      <c r="C64" t="inlineStr">
        <is>
          <t>1.82, 1.29</t>
        </is>
      </c>
      <c r="E64" s="2" t="n">
        <v>19.51</v>
      </c>
      <c r="F64" s="2" t="n">
        <v>19.36</v>
      </c>
      <c r="G64" s="2" t="n">
        <v>4.2</v>
      </c>
      <c r="H64" s="2" t="n">
        <v>19.76</v>
      </c>
      <c r="I64" s="2" t="n">
        <v>100</v>
      </c>
      <c r="J64" t="inlineStr">
        <is>
          <t>FA0.7Cs0.3PbI1.8Br1.2, FA0.8Cs0.2Pb0.5Sn0.5I3</t>
        </is>
      </c>
      <c r="K64" t="inlineStr">
        <is>
          <t>White LED, Air, 25°C, 30% RH, MPP tracking, no UV filter, no encapsulation</t>
        </is>
      </c>
      <c r="L64" s="2" t="b">
        <v>1</v>
      </c>
      <c r="M64">
        <f>HYPERLINK("https://doi.org/10.1038/s41467-025-64038-1","Sun (2025)")</f>
        <v/>
      </c>
      <c r="N64" s="2" t="b">
        <v>0</v>
      </c>
      <c r="O64" s="2" t="b">
        <v>0</v>
      </c>
      <c r="P64" s="2" t="b">
        <v>0</v>
      </c>
      <c r="Q64" s="2" t="b">
        <v>0</v>
      </c>
    </row>
    <row r="65">
      <c r="A65" s="1" t="n">
        <v>1856</v>
      </c>
      <c r="B65" t="inlineStr">
        <is>
          <t>Perovskite, Perovskite, Silicon</t>
        </is>
      </c>
      <c r="C65" t="inlineStr">
        <is>
          <t>1.92, 1.58, 1.18</t>
        </is>
      </c>
      <c r="E65" s="2" t="n">
        <v>24.62</v>
      </c>
      <c r="G65" s="2" t="n">
        <v>4.97</v>
      </c>
      <c r="I65" s="2" t="n">
        <v>295</v>
      </c>
      <c r="J65" t="inlineStr">
        <is>
          <t>Cs0.16Rb0.04FA0.8Pb(I0.45Br0.55)3, Cs0.08Rb0.02FA0.9PbI3, c-Si(n)</t>
        </is>
      </c>
      <c r="K65" t="inlineStr">
        <is>
          <t>AM1.5G, Air, 25°C, 50% RH, MPP tracking, no UV filter, encapsulation</t>
        </is>
      </c>
      <c r="L65" s="2" t="b">
        <v>1</v>
      </c>
      <c r="M65">
        <f>HYPERLINK("https://doi.org/10.1038/s41565-025-02015-x","Zheng (2025)")</f>
        <v/>
      </c>
      <c r="N65" s="2" t="b">
        <v>0</v>
      </c>
      <c r="O65" s="2" t="b">
        <v>0</v>
      </c>
      <c r="P65" s="2" t="b">
        <v>0</v>
      </c>
      <c r="Q65" s="2" t="b">
        <v>0</v>
      </c>
    </row>
    <row r="66">
      <c r="A66" s="1" t="n">
        <v>1952</v>
      </c>
      <c r="B66" t="inlineStr">
        <is>
          <t>Perovskite, Silicon</t>
        </is>
      </c>
      <c r="C66" t="inlineStr">
        <is>
          <t>1.68, 1.1</t>
        </is>
      </c>
      <c r="E66" s="2" t="n">
        <v>28.39</v>
      </c>
      <c r="F66" s="2" t="n">
        <v>27.47</v>
      </c>
      <c r="G66" s="2" t="n">
        <v>5.69</v>
      </c>
      <c r="H66" s="2" t="n">
        <v>28.03</v>
      </c>
      <c r="I66" s="2" t="n">
        <v>646</v>
      </c>
      <c r="J66" t="inlineStr">
        <is>
          <t>FAPbI3, Si</t>
        </is>
      </c>
      <c r="K66" t="inlineStr">
        <is>
          <t>AM1.5G, Air, 65°C, 50% RH, MPP tracking, no UV filter, no encapsulation</t>
        </is>
      </c>
      <c r="L66" s="2" t="b">
        <v>1</v>
      </c>
      <c r="M66">
        <f>HYPERLINK("https://doi.org/10.1126/science.ady6874","Zhang (2025)")</f>
        <v/>
      </c>
      <c r="N66" s="2" t="b">
        <v>0</v>
      </c>
      <c r="O66" s="2" t="b">
        <v>0</v>
      </c>
      <c r="P66" s="2" t="b">
        <v>0</v>
      </c>
      <c r="Q66" s="2" t="b">
        <v>0</v>
      </c>
    </row>
    <row r="67">
      <c r="A67" s="1" t="n">
        <v>2046</v>
      </c>
      <c r="B67" t="inlineStr">
        <is>
          <t>Perovskite, Silicon</t>
        </is>
      </c>
      <c r="C67" t="inlineStr">
        <is>
          <t>1.68, 1.1</t>
        </is>
      </c>
      <c r="E67" s="2" t="n">
        <v>30.08</v>
      </c>
      <c r="F67" s="2" t="n">
        <v>27.04</v>
      </c>
      <c r="G67" s="2" t="n">
        <v>6.04</v>
      </c>
      <c r="H67" s="2" t="n">
        <v>28.86</v>
      </c>
      <c r="I67" s="2" t="n">
        <v>481</v>
      </c>
      <c r="J67" t="inlineStr">
        <is>
          <t>Cs0.05MA0.15FA0.80Pb(I0.75Br0.25)3, n-Si</t>
        </is>
      </c>
      <c r="K67" t="inlineStr">
        <is>
          <t>AM1.5G, N2, 25°C, 9% RH, MPP tracking, no UV filter, no encapsulation</t>
        </is>
      </c>
      <c r="L67" s="2" t="b">
        <v>1</v>
      </c>
      <c r="M67">
        <f>HYPERLINK("https://doi.org/10.1038/s41560-026-02007-8","Gao (2026)")</f>
        <v/>
      </c>
      <c r="N67" s="2" t="b">
        <v>0</v>
      </c>
      <c r="O67" s="2" t="b">
        <v>0</v>
      </c>
      <c r="P67" s="2" t="b">
        <v>0</v>
      </c>
      <c r="Q67" s="2" t="b">
        <v>0</v>
      </c>
    </row>
    <row r="68">
      <c r="A68" s="1" t="n">
        <v>1986</v>
      </c>
      <c r="B68" t="inlineStr">
        <is>
          <t>Perovskite, Silicon</t>
        </is>
      </c>
      <c r="C68" t="inlineStr">
        <is>
          <t>1.68, 1.13</t>
        </is>
      </c>
      <c r="E68" s="2" t="n">
        <v>32.49</v>
      </c>
      <c r="F68" s="2" t="n">
        <v>29.55</v>
      </c>
      <c r="G68" s="2" t="n">
        <v>6.5</v>
      </c>
      <c r="H68" s="2" t="n">
        <v>31.37</v>
      </c>
      <c r="I68" s="2" t="n">
        <v>579</v>
      </c>
      <c r="J68" t="inlineStr">
        <is>
          <t>Rb0.05Cs0.1FA0.85Pb(I0.75Br0.25)3, Si</t>
        </is>
      </c>
      <c r="K68" t="inlineStr">
        <is>
          <t>AM1.5G, N2, 65°C, 0% RH, MPP tracking, no UV filter, no encapsulation</t>
        </is>
      </c>
      <c r="L68" s="2" t="b">
        <v>1</v>
      </c>
      <c r="M68">
        <f>HYPERLINK("https://doi.org/10.1038/s41467-025-66480-7","Han (2025)")</f>
        <v/>
      </c>
      <c r="N68" s="2" t="b">
        <v>0</v>
      </c>
      <c r="O68" s="2" t="b">
        <v>0</v>
      </c>
      <c r="P68" s="2" t="b">
        <v>0</v>
      </c>
      <c r="Q68" s="2" t="b">
        <v>0</v>
      </c>
    </row>
    <row r="69">
      <c r="A69" s="1" t="n">
        <v>2027</v>
      </c>
      <c r="B69" t="inlineStr">
        <is>
          <t>Perovskite, Silicon</t>
        </is>
      </c>
      <c r="C69" t="inlineStr">
        <is>
          <t>1.68, 1.13</t>
        </is>
      </c>
      <c r="E69" s="2" t="n">
        <v>26.56</v>
      </c>
      <c r="F69" s="2" t="n">
        <v>25.67</v>
      </c>
      <c r="G69" s="2" t="n">
        <v>5.51</v>
      </c>
      <c r="H69" s="2" t="n">
        <v>26.25</v>
      </c>
      <c r="I69" s="2" t="n">
        <v>176</v>
      </c>
      <c r="J69" t="inlineStr">
        <is>
          <t>FA0.8MA0.15Cs0.05Pb(I0.76Br0.24)3, Crystalline silicon (c-Si)</t>
        </is>
      </c>
      <c r="K69" t="inlineStr">
        <is>
          <t>AM1.5G, Air, 500°C, 0% RH, MPP tracking, no UV filter, encapsulation</t>
        </is>
      </c>
      <c r="L69" s="2" t="b">
        <v>1</v>
      </c>
      <c r="M69">
        <f>HYPERLINK("https://doi.org/10.1038/s41586-025-09835-w","Fang (2026)")</f>
        <v/>
      </c>
      <c r="N69" s="2" t="b">
        <v>0</v>
      </c>
      <c r="O69" s="2" t="b">
        <v>0</v>
      </c>
      <c r="P69" s="2" t="b">
        <v>0</v>
      </c>
      <c r="Q69" s="2" t="b">
        <v>0</v>
      </c>
    </row>
    <row r="70">
      <c r="A70" s="1" t="n">
        <v>2235</v>
      </c>
      <c r="B70" t="inlineStr">
        <is>
          <t>Perovskite, Silicon</t>
        </is>
      </c>
      <c r="C70" t="inlineStr">
        <is>
          <t>1.68, 1.13</t>
        </is>
      </c>
      <c r="J70" t="inlineStr">
        <is>
          <t>Cs0.05(FA0.77MA0.23)0.95Pb(I0.77Br0.23)3, c-Si (TOPCon)</t>
        </is>
      </c>
      <c r="K70" t="inlineStr">
        <is>
          <t>Air, 30°C, 50% RH, MPP tracking, no UV filter, encapsulation</t>
        </is>
      </c>
      <c r="L70" s="2" t="b">
        <v>0</v>
      </c>
      <c r="M70">
        <f>HYPERLINK("https://doi.org/10.1038/s41467-026-72794-x","Du (2026)")</f>
        <v/>
      </c>
      <c r="N70" s="2" t="b">
        <v>0</v>
      </c>
      <c r="O70" s="2" t="b">
        <v>0</v>
      </c>
      <c r="P70" s="2" t="b">
        <v>0</v>
      </c>
      <c r="Q70" s="2" t="b">
        <v>0</v>
      </c>
    </row>
    <row r="71">
      <c r="A71" s="1" t="n">
        <v>1976</v>
      </c>
      <c r="B71" t="inlineStr">
        <is>
          <t>Perovskite, Silicon</t>
        </is>
      </c>
      <c r="C71" t="inlineStr">
        <is>
          <t>1.69, 1.11</t>
        </is>
      </c>
      <c r="E71" s="2" t="n">
        <v>32.18</v>
      </c>
      <c r="F71" s="2" t="n">
        <v>29.98</v>
      </c>
      <c r="G71" s="2" t="n">
        <v>6.48</v>
      </c>
      <c r="H71" s="2" t="n">
        <v>31.29</v>
      </c>
      <c r="I71" s="2" t="n">
        <v>477</v>
      </c>
      <c r="J71" t="inlineStr">
        <is>
          <t>Cs0.2FA0.8Pb(I0.83Br0.17)3, Si</t>
        </is>
      </c>
      <c r="K71" t="inlineStr">
        <is>
          <t>White LED, Air, 25°C, 50% RH, MPP tracking, no UV filter, encapsulation</t>
        </is>
      </c>
      <c r="L71" s="2" t="b">
        <v>1</v>
      </c>
      <c r="M71">
        <f>HYPERLINK("https://doi.org/10.1002/adma.202518251","Yu (2026)")</f>
        <v/>
      </c>
      <c r="N71" s="2" t="b">
        <v>0</v>
      </c>
      <c r="O71" s="2" t="b">
        <v>0</v>
      </c>
      <c r="P71" s="2" t="b">
        <v>0</v>
      </c>
      <c r="Q71" s="2" t="b">
        <v>0</v>
      </c>
    </row>
    <row r="72">
      <c r="A72" s="1" t="n">
        <v>2045</v>
      </c>
      <c r="B72" t="inlineStr">
        <is>
          <t>Silicon, Perovskite</t>
        </is>
      </c>
      <c r="C72" t="inlineStr">
        <is>
          <t>1.69, 1.12</t>
        </is>
      </c>
      <c r="E72" s="2" t="n">
        <v>29.07</v>
      </c>
      <c r="F72" s="2" t="n">
        <v>27.93</v>
      </c>
      <c r="G72" s="2" t="n">
        <v>5.8</v>
      </c>
      <c r="H72" s="2" t="n">
        <v>28.68</v>
      </c>
      <c r="I72" s="2" t="n">
        <v>1095</v>
      </c>
      <c r="J72" t="inlineStr">
        <is>
          <t>Cs0.05MA0.15FA0.8Pb(I0.755Br0.255)3, c-silicon (TOPCon)</t>
        </is>
      </c>
      <c r="K72" t="inlineStr">
        <is>
          <t>AM1.5G, Air, 25°C, 85% RH, MPP tracking, no UV filter, encapsulation</t>
        </is>
      </c>
      <c r="L72" s="2" t="b">
        <v>1</v>
      </c>
      <c r="M72">
        <f>HYPERLINK("https://doi.org/10.1038/s41560-026-02010-z","Zhou (2026)")</f>
        <v/>
      </c>
      <c r="N72" s="2" t="b">
        <v>0</v>
      </c>
      <c r="O72" s="2" t="b">
        <v>0</v>
      </c>
      <c r="P72" s="2" t="b">
        <v>0</v>
      </c>
      <c r="Q72" s="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2026-08-09T10:24:10Z</dcterms:created>
  <dcterms:modified xsi:type="dcterms:W3CDTF">2026-08-09T10:24:10Z</dcterms:modified>
</cp:coreProperties>
</file>